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Beleg november\2024. évi költségvetés III. n. évi teljesítése\"/>
    </mc:Choice>
  </mc:AlternateContent>
  <xr:revisionPtr revIDLastSave="0" documentId="13_ncr:1_{CC09D494-FA21-4A06-A44D-26BAD23E885C}" xr6:coauthVersionLast="47" xr6:coauthVersionMax="47" xr10:uidLastSave="{00000000-0000-0000-0000-000000000000}"/>
  <bookViews>
    <workbookView xWindow="-108" yWindow="-108" windowWidth="23256" windowHeight="12456" tabRatio="599" firstSheet="12" activeTab="18" xr2:uid="{00000000-000D-0000-FFFF-FFFF00000000}"/>
  </bookViews>
  <sheets>
    <sheet name="1. melléklet" sheetId="31" r:id="rId1"/>
    <sheet name="2. melléklet" sheetId="33" r:id="rId2"/>
    <sheet name="3. melléklet" sheetId="35" r:id="rId3"/>
    <sheet name="4. melléklet" sheetId="15" r:id="rId4"/>
    <sheet name="5. melléklet" sheetId="44" r:id="rId5"/>
    <sheet name="6. melléklet" sheetId="45" r:id="rId6"/>
    <sheet name="7. melléklet" sheetId="5" r:id="rId7"/>
    <sheet name="8. melléklet" sheetId="46" r:id="rId8"/>
    <sheet name="9. melléklet" sheetId="47" r:id="rId9"/>
    <sheet name="10. melléklet" sheetId="7" r:id="rId10"/>
    <sheet name="10.1. melléklet" sheetId="48" r:id="rId11"/>
    <sheet name="10.2. melléklet" sheetId="49" r:id="rId12"/>
    <sheet name="11. melléklet" sheetId="1" r:id="rId13"/>
    <sheet name="12. melléklet" sheetId="39" r:id="rId14"/>
    <sheet name="13. melléklet" sheetId="8" r:id="rId15"/>
    <sheet name="14. melléklet" sheetId="36" r:id="rId16"/>
    <sheet name="15. melléklet" sheetId="30" r:id="rId17"/>
    <sheet name="16. melléklet" sheetId="29" r:id="rId18"/>
    <sheet name="17. melléklet" sheetId="11" r:id="rId19"/>
  </sheets>
  <definedNames>
    <definedName name="_xlnm.Print_Area" localSheetId="9">'10. melléklet'!$A$1:$I$35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9" l="1"/>
  <c r="G31" i="49"/>
  <c r="G33" i="49" s="1"/>
  <c r="B30" i="49"/>
  <c r="B31" i="49" s="1"/>
  <c r="B28" i="49"/>
  <c r="B27" i="49"/>
  <c r="I24" i="49"/>
  <c r="H24" i="49"/>
  <c r="G24" i="49"/>
  <c r="F24" i="49"/>
  <c r="F33" i="49" s="1"/>
  <c r="E24" i="49"/>
  <c r="D24" i="49"/>
  <c r="D33" i="49" s="1"/>
  <c r="C24" i="49"/>
  <c r="C33" i="49" s="1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24" i="49" s="1"/>
  <c r="D31" i="48"/>
  <c r="G29" i="48"/>
  <c r="B28" i="48"/>
  <c r="B26" i="48"/>
  <c r="B25" i="48"/>
  <c r="B29" i="48" s="1"/>
  <c r="I22" i="48"/>
  <c r="H22" i="48"/>
  <c r="G22" i="48"/>
  <c r="G31" i="48" s="1"/>
  <c r="F22" i="48"/>
  <c r="F31" i="48" s="1"/>
  <c r="E22" i="48"/>
  <c r="E31" i="48" s="1"/>
  <c r="D22" i="48"/>
  <c r="C22" i="48"/>
  <c r="C31" i="48" s="1"/>
  <c r="B21" i="48"/>
  <c r="B20" i="48"/>
  <c r="B19" i="48"/>
  <c r="B18" i="48"/>
  <c r="B17" i="48"/>
  <c r="B16" i="48"/>
  <c r="B15" i="48"/>
  <c r="B14" i="48"/>
  <c r="B13" i="48"/>
  <c r="B12" i="48"/>
  <c r="B11" i="48"/>
  <c r="B10" i="48"/>
  <c r="B9" i="48"/>
  <c r="B22" i="48" s="1"/>
  <c r="C63" i="7"/>
  <c r="E116" i="7"/>
  <c r="E125" i="7" s="1"/>
  <c r="D116" i="7"/>
  <c r="D125" i="7" s="1"/>
  <c r="C116" i="7"/>
  <c r="C125" i="7" s="1"/>
  <c r="D18" i="39"/>
  <c r="E18" i="39"/>
  <c r="C18" i="39"/>
  <c r="D17" i="1"/>
  <c r="E17" i="1"/>
  <c r="C17" i="1"/>
  <c r="C17" i="46"/>
  <c r="F116" i="7"/>
  <c r="F125" i="7" s="1"/>
  <c r="G116" i="7"/>
  <c r="H116" i="7"/>
  <c r="I116" i="7"/>
  <c r="B114" i="7"/>
  <c r="C25" i="11"/>
  <c r="C24" i="11" s="1"/>
  <c r="D25" i="11"/>
  <c r="D24" i="11" s="1"/>
  <c r="B25" i="11"/>
  <c r="C18" i="11"/>
  <c r="C35" i="11" s="1"/>
  <c r="D18" i="11"/>
  <c r="D35" i="11" s="1"/>
  <c r="B18" i="11"/>
  <c r="C9" i="11"/>
  <c r="D9" i="11"/>
  <c r="C82" i="11"/>
  <c r="D82" i="11"/>
  <c r="C77" i="11"/>
  <c r="C76" i="11" s="1"/>
  <c r="D77" i="11"/>
  <c r="D76" i="11" s="1"/>
  <c r="C70" i="11"/>
  <c r="C87" i="11" s="1"/>
  <c r="D70" i="11"/>
  <c r="D87" i="11" s="1"/>
  <c r="C61" i="11"/>
  <c r="D61" i="11"/>
  <c r="C11" i="29"/>
  <c r="D11" i="29"/>
  <c r="D10" i="33"/>
  <c r="E10" i="33"/>
  <c r="C40" i="5"/>
  <c r="C39" i="5" s="1"/>
  <c r="D40" i="5"/>
  <c r="D39" i="5" s="1"/>
  <c r="C31" i="5"/>
  <c r="D31" i="5"/>
  <c r="C27" i="5"/>
  <c r="D27" i="5"/>
  <c r="C19" i="5"/>
  <c r="D19" i="5"/>
  <c r="C12" i="5"/>
  <c r="D12" i="5"/>
  <c r="C8" i="5"/>
  <c r="D8" i="5"/>
  <c r="C59" i="15"/>
  <c r="D59" i="15"/>
  <c r="B59" i="15"/>
  <c r="C22" i="15"/>
  <c r="D22" i="15"/>
  <c r="B22" i="15"/>
  <c r="C72" i="15"/>
  <c r="C67" i="15" s="1"/>
  <c r="D72" i="15"/>
  <c r="D67" i="15" s="1"/>
  <c r="C37" i="15"/>
  <c r="D37" i="15"/>
  <c r="C31" i="15"/>
  <c r="D31" i="15"/>
  <c r="C28" i="15"/>
  <c r="D28" i="15"/>
  <c r="C11" i="15"/>
  <c r="C10" i="15" s="1"/>
  <c r="D11" i="15"/>
  <c r="D10" i="15" s="1"/>
  <c r="C22" i="44"/>
  <c r="D22" i="44"/>
  <c r="B22" i="44"/>
  <c r="C71" i="44"/>
  <c r="C66" i="44" s="1"/>
  <c r="D71" i="44"/>
  <c r="D66" i="44" s="1"/>
  <c r="C59" i="44"/>
  <c r="D59" i="44"/>
  <c r="C37" i="44"/>
  <c r="D37" i="44"/>
  <c r="C31" i="44"/>
  <c r="D31" i="44"/>
  <c r="C28" i="44"/>
  <c r="D28" i="44"/>
  <c r="C11" i="44"/>
  <c r="C10" i="44" s="1"/>
  <c r="D11" i="44"/>
  <c r="D10" i="44" s="1"/>
  <c r="C37" i="46"/>
  <c r="C36" i="46" s="1"/>
  <c r="D37" i="46"/>
  <c r="D36" i="46" s="1"/>
  <c r="C29" i="46"/>
  <c r="D29" i="46"/>
  <c r="C25" i="46"/>
  <c r="D25" i="46"/>
  <c r="D17" i="46"/>
  <c r="C10" i="46"/>
  <c r="D10" i="46"/>
  <c r="C6" i="46"/>
  <c r="D6" i="46"/>
  <c r="C65" i="45"/>
  <c r="C70" i="45"/>
  <c r="D70" i="45"/>
  <c r="D65" i="45" s="1"/>
  <c r="C57" i="45"/>
  <c r="D57" i="45"/>
  <c r="B57" i="45"/>
  <c r="C36" i="45"/>
  <c r="D36" i="45"/>
  <c r="C11" i="47"/>
  <c r="D11" i="47"/>
  <c r="C25" i="47"/>
  <c r="C24" i="47" s="1"/>
  <c r="D25" i="47"/>
  <c r="D24" i="47" s="1"/>
  <c r="C7" i="47"/>
  <c r="D7" i="47"/>
  <c r="G123" i="7"/>
  <c r="B122" i="7"/>
  <c r="B120" i="7"/>
  <c r="B119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G70" i="7"/>
  <c r="B69" i="7"/>
  <c r="B67" i="7"/>
  <c r="B66" i="7"/>
  <c r="I63" i="7"/>
  <c r="H63" i="7"/>
  <c r="G63" i="7"/>
  <c r="F63" i="7"/>
  <c r="F72" i="7" s="1"/>
  <c r="E63" i="7"/>
  <c r="E72" i="7" s="1"/>
  <c r="D63" i="7"/>
  <c r="D72" i="7" s="1"/>
  <c r="C72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80" i="11"/>
  <c r="D24" i="7"/>
  <c r="C24" i="7"/>
  <c r="I24" i="7"/>
  <c r="B33" i="49" l="1"/>
  <c r="B31" i="48"/>
  <c r="D26" i="5"/>
  <c r="D24" i="46"/>
  <c r="D26" i="15"/>
  <c r="D78" i="15" s="1"/>
  <c r="D76" i="45"/>
  <c r="C76" i="45"/>
  <c r="C8" i="11"/>
  <c r="C33" i="11" s="1"/>
  <c r="C34" i="11" s="1"/>
  <c r="D8" i="11"/>
  <c r="D33" i="11" s="1"/>
  <c r="D34" i="11" s="1"/>
  <c r="C86" i="11"/>
  <c r="D86" i="11"/>
  <c r="D60" i="11"/>
  <c r="D85" i="11" s="1"/>
  <c r="C60" i="11"/>
  <c r="C85" i="11" s="1"/>
  <c r="D7" i="5"/>
  <c r="C26" i="5"/>
  <c r="C7" i="5"/>
  <c r="C26" i="15"/>
  <c r="C78" i="15" s="1"/>
  <c r="D26" i="44"/>
  <c r="D77" i="44" s="1"/>
  <c r="C26" i="44"/>
  <c r="C77" i="44" s="1"/>
  <c r="D5" i="46"/>
  <c r="C5" i="46"/>
  <c r="C24" i="46"/>
  <c r="D6" i="47"/>
  <c r="D43" i="47" s="1"/>
  <c r="C6" i="47"/>
  <c r="C43" i="47" s="1"/>
  <c r="G125" i="7"/>
  <c r="B123" i="7"/>
  <c r="B63" i="7"/>
  <c r="B70" i="7"/>
  <c r="G72" i="7"/>
  <c r="B116" i="7"/>
  <c r="B125" i="7" s="1"/>
  <c r="B11" i="29"/>
  <c r="D45" i="5" l="1"/>
  <c r="C45" i="5"/>
  <c r="D42" i="46"/>
  <c r="C42" i="46"/>
  <c r="B72" i="7"/>
  <c r="G31" i="7"/>
  <c r="B20" i="7"/>
  <c r="B11" i="7"/>
  <c r="B12" i="7"/>
  <c r="B13" i="7"/>
  <c r="B14" i="7"/>
  <c r="B15" i="7"/>
  <c r="B16" i="7"/>
  <c r="B17" i="7"/>
  <c r="B18" i="7"/>
  <c r="B19" i="7"/>
  <c r="B21" i="7"/>
  <c r="B22" i="7"/>
  <c r="B23" i="7"/>
  <c r="B28" i="7"/>
  <c r="B30" i="7"/>
  <c r="B24" i="7" l="1"/>
  <c r="B37" i="15"/>
  <c r="B12" i="5" l="1"/>
  <c r="B36" i="45"/>
  <c r="B17" i="46" l="1"/>
  <c r="B82" i="11"/>
  <c r="B77" i="11"/>
  <c r="B76" i="11" s="1"/>
  <c r="B70" i="11"/>
  <c r="B87" i="11" s="1"/>
  <c r="B61" i="11"/>
  <c r="B35" i="11"/>
  <c r="B29" i="11"/>
  <c r="B9" i="11"/>
  <c r="B8" i="11" s="1"/>
  <c r="B24" i="11" l="1"/>
  <c r="B33" i="11" s="1"/>
  <c r="B34" i="11" s="1"/>
  <c r="B86" i="11"/>
  <c r="B60" i="11"/>
  <c r="B85" i="11" s="1"/>
  <c r="B72" i="15" l="1"/>
  <c r="F24" i="7"/>
  <c r="G24" i="7"/>
  <c r="E24" i="7"/>
  <c r="C10" i="33"/>
  <c r="B11" i="47"/>
  <c r="B70" i="45"/>
  <c r="B65" i="45" s="1"/>
  <c r="B76" i="45" s="1"/>
  <c r="B40" i="5" l="1"/>
  <c r="B39" i="5" s="1"/>
  <c r="B31" i="5"/>
  <c r="B27" i="5"/>
  <c r="B19" i="5"/>
  <c r="B8" i="5"/>
  <c r="B67" i="15"/>
  <c r="B31" i="15"/>
  <c r="B28" i="15"/>
  <c r="B11" i="15"/>
  <c r="B10" i="15" s="1"/>
  <c r="B26" i="5" l="1"/>
  <c r="B7" i="5"/>
  <c r="B26" i="15"/>
  <c r="B78" i="15" s="1"/>
  <c r="B25" i="47"/>
  <c r="B24" i="47" s="1"/>
  <c r="B7" i="47"/>
  <c r="B6" i="47" l="1"/>
  <c r="B45" i="5"/>
  <c r="B37" i="46"/>
  <c r="B36" i="46" s="1"/>
  <c r="B29" i="46"/>
  <c r="B25" i="46"/>
  <c r="B10" i="46"/>
  <c r="B6" i="46"/>
  <c r="B24" i="46" l="1"/>
  <c r="B5" i="46"/>
  <c r="B71" i="44"/>
  <c r="B66" i="44" s="1"/>
  <c r="B42" i="46" l="1"/>
  <c r="B59" i="44"/>
  <c r="B37" i="44"/>
  <c r="B28" i="44"/>
  <c r="B31" i="44"/>
  <c r="B11" i="44"/>
  <c r="B10" i="44" s="1"/>
  <c r="B27" i="7"/>
  <c r="C33" i="7"/>
  <c r="H24" i="7"/>
  <c r="B26" i="44" l="1"/>
  <c r="B77" i="44" s="1"/>
  <c r="B38" i="47" l="1"/>
  <c r="B37" i="47" s="1"/>
  <c r="B43" i="47" s="1"/>
  <c r="B31" i="7" l="1"/>
  <c r="B33" i="7" s="1"/>
  <c r="F33" i="7"/>
  <c r="E33" i="7"/>
  <c r="D33" i="7"/>
  <c r="G33" i="7" l="1"/>
</calcChain>
</file>

<file path=xl/sharedStrings.xml><?xml version="1.0" encoding="utf-8"?>
<sst xmlns="http://schemas.openxmlformats.org/spreadsheetml/2006/main" count="738" uniqueCount="311">
  <si>
    <t>Megnevezés</t>
  </si>
  <si>
    <t>Dologi</t>
  </si>
  <si>
    <t>Feladat megnevezése</t>
  </si>
  <si>
    <t>Kiadás</t>
  </si>
  <si>
    <t>Személyi</t>
  </si>
  <si>
    <t>Létszám</t>
  </si>
  <si>
    <t xml:space="preserve">                                         </t>
  </si>
  <si>
    <t>kiadások</t>
  </si>
  <si>
    <t>Munkaad</t>
  </si>
  <si>
    <t>terh.jár.</t>
  </si>
  <si>
    <t>Int.műk.</t>
  </si>
  <si>
    <t xml:space="preserve">               E         b         b         ő         l</t>
  </si>
  <si>
    <t>Működési jel. Feladatok:</t>
  </si>
  <si>
    <t>Igazgatási kiadások</t>
  </si>
  <si>
    <t>Város és községgazdálkodás</t>
  </si>
  <si>
    <t>Közvilágítási feladatok</t>
  </si>
  <si>
    <t>Köztemető fennt.</t>
  </si>
  <si>
    <t>Összesen:</t>
  </si>
  <si>
    <t>Mindösszesen:</t>
  </si>
  <si>
    <t>I. MŰKÖDÉSI KIADÁSOK</t>
  </si>
  <si>
    <t>Működési célú tartalékok</t>
  </si>
  <si>
    <t>Céltartalék</t>
  </si>
  <si>
    <t>Képviselő-testület</t>
  </si>
  <si>
    <t>Általános tartalék</t>
  </si>
  <si>
    <t>Polgármester</t>
  </si>
  <si>
    <t>BEVÉTELEK MINDÖSSZESEN</t>
  </si>
  <si>
    <t>II. FELHALMOZÁSI KIADÁSOK</t>
  </si>
  <si>
    <t>KIADÁSOK MINDÖSSZESEN</t>
  </si>
  <si>
    <t>Sorszám</t>
  </si>
  <si>
    <t>Felújítási cél megnevezése</t>
  </si>
  <si>
    <t>Előirányzat összege</t>
  </si>
  <si>
    <t>Összesen</t>
  </si>
  <si>
    <t xml:space="preserve">              Címrend</t>
  </si>
  <si>
    <t xml:space="preserve">  - Önkormányzat</t>
  </si>
  <si>
    <t>Működési cél</t>
  </si>
  <si>
    <t>Felhalmozási cél</t>
  </si>
  <si>
    <t>Átcsoportosítás jogát gyakorolja</t>
  </si>
  <si>
    <t xml:space="preserve">    - ebből polgárm.keret</t>
  </si>
  <si>
    <t>KÖLTSÉGVETÉSI BEVÉTELEK</t>
  </si>
  <si>
    <t>Működési célú bevételek</t>
  </si>
  <si>
    <t>KÖLTSÉGVETÉSI KIADÁSOK</t>
  </si>
  <si>
    <t>Működési célú kiadások</t>
  </si>
  <si>
    <t>Felhalmozási célú kiadások</t>
  </si>
  <si>
    <t>Belső forrásból</t>
  </si>
  <si>
    <t>1. Működési célú pénzmaradvány igénybevétele</t>
  </si>
  <si>
    <t>2. Felhalmozási célú pénzmaradvány igénybevétele</t>
  </si>
  <si>
    <t>Külső forrásból</t>
  </si>
  <si>
    <t>1. Működési célú hitelfelvétel</t>
  </si>
  <si>
    <t>2. Felhalmozási célú hitelfelvétel</t>
  </si>
  <si>
    <t>Működési célú bevételek összesen</t>
  </si>
  <si>
    <t>Felhalmozási célú bevételek összesen</t>
  </si>
  <si>
    <t>1. Személyi jellegű kiadások</t>
  </si>
  <si>
    <t>3. Dologi és egyéb folyó kiadások</t>
  </si>
  <si>
    <t>1. Beruházási kiadások</t>
  </si>
  <si>
    <t>2. Felújítások</t>
  </si>
  <si>
    <t>1. Általános tartalék</t>
  </si>
  <si>
    <t>2. Céltartalék</t>
  </si>
  <si>
    <t>Felhalmozási célú tartalékok</t>
  </si>
  <si>
    <t>1. Fejlesztési céltartalék</t>
  </si>
  <si>
    <t>FINANSZÍROZÁSI CÉLÚ KIADÁSOK</t>
  </si>
  <si>
    <t>Közösségi ház</t>
  </si>
  <si>
    <t>Kultúrház</t>
  </si>
  <si>
    <t>Beleg Község Önkormányzata költségvetésében szereplő nem intézményi kiadások:</t>
  </si>
  <si>
    <t>Működési célú</t>
  </si>
  <si>
    <t>Felhalmozási célú</t>
  </si>
  <si>
    <t>Önkormányzat:</t>
  </si>
  <si>
    <t>Közfoglalkoztatás</t>
  </si>
  <si>
    <t xml:space="preserve">         EU támogatással megvalósuló programok, projektek kiadásai</t>
  </si>
  <si>
    <t>EU program, projekt megnevezése</t>
  </si>
  <si>
    <t>EU forrás</t>
  </si>
  <si>
    <t>Saját forrás</t>
  </si>
  <si>
    <t>2. Munkaadót terhelő járulékok és szoc.hozzáj.adó</t>
  </si>
  <si>
    <t>Beleg Község Önkormányzata önállóan működő költségvetési szerve:</t>
  </si>
  <si>
    <t>KÖTELEZŐ FELADATOK</t>
  </si>
  <si>
    <t>ÖNKÉNT VÁLLALT FELADAT</t>
  </si>
  <si>
    <t>Belegi Pitypang Óvoda</t>
  </si>
  <si>
    <t>Hitel, kölcsön felvétele</t>
  </si>
  <si>
    <t>Egyéb finanszírozás</t>
  </si>
  <si>
    <t>K1 Személyi juttatások</t>
  </si>
  <si>
    <t>K11 Foglalkoztatottak személyi juttatásai</t>
  </si>
  <si>
    <t>K12 Külső személyi juttatások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</si>
  <si>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</si>
  <si>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</si>
  <si>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</si>
  <si>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</si>
  <si>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</si>
  <si>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</si>
  <si>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</si>
  <si>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</si>
  <si>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</si>
  <si>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</si>
  <si>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</si>
  <si>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</si>
  <si>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</si>
  <si>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</si>
  <si>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</si>
  <si>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</si>
  <si>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</si>
  <si>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</si>
  <si>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</si>
  <si>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</si>
  <si>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</si>
  <si>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</si>
  <si>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</si>
  <si>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</si>
  <si>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</si>
  <si>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</si>
  <si>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</si>
  <si>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KIADÁSOK MINDÖSSZESEN (I+II+III)</t>
  </si>
  <si>
    <t>I. B1 MŰKÖDÉSI BEVÉTELEK kötelező feladatokhoz</t>
  </si>
  <si>
    <t>B11. Önkormányzatok működési támogatásai</t>
  </si>
  <si>
    <t>B111 Helyi önkormányzatok általános támogatása</t>
  </si>
  <si>
    <t>B112 Települési önkorm.egyes köznevelési felad.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</si>
  <si>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</si>
  <si>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</si>
  <si>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</si>
  <si>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</si>
  <si>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</si>
  <si>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</si>
  <si>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</si>
  <si>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</si>
  <si>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B25. Egyéb felhalmozási célú támog.bevételei áht-n belülről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</si>
  <si>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</si>
  <si>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</si>
  <si>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</si>
  <si>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</si>
  <si>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</si>
  <si>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</si>
  <si>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</si>
  <si>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</si>
  <si>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</si>
  <si>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</si>
  <si>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</si>
  <si>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</si>
  <si>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</si>
  <si>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</si>
  <si>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</si>
  <si>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</si>
  <si>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IV. B4 MŰKÖDÉSI BEVÉTELEK</t>
  </si>
  <si>
    <t>V. B5 FELHALMOZÁSI BEVÉTELEK</t>
  </si>
  <si>
    <t>VI. B6 MŰKÖDÉSI CÉLÚ ÁTVETT PÉNZESZKÖZ</t>
  </si>
  <si>
    <t>B51. Immateriális javak értékesítése</t>
  </si>
  <si>
    <t>B52. Ingatlanok értékesítése</t>
  </si>
  <si>
    <t>B53. Egyéb tárgyi eszköz értékesítése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</si>
  <si>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</si>
  <si>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</si>
  <si>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</si>
  <si>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</si>
  <si>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</si>
  <si>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</si>
  <si>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</si>
  <si>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</si>
  <si>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</si>
  <si>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</si>
  <si>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</si>
  <si>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</si>
  <si>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</si>
  <si>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</si>
  <si>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Az Önkormányzat költségvetésében szereplő nem intézményi kiadások</t>
  </si>
  <si>
    <t>Önkormányzati igazgatás</t>
  </si>
  <si>
    <t>Város- és községgazdálkodás</t>
  </si>
  <si>
    <t>Köztemető fenntart.</t>
  </si>
  <si>
    <t>Közműv. Könyvtár</t>
  </si>
  <si>
    <t>Rendszeres segélyek, támogatások</t>
  </si>
  <si>
    <t>Önként vállalt feladatok</t>
  </si>
  <si>
    <t>K506 Egyéb műk.c.támogatás áht-n belülre</t>
  </si>
  <si>
    <t>Központi, irányítószervi támogatás bevételek és kiadások egyenlege:</t>
  </si>
  <si>
    <t>Ellátott.</t>
  </si>
  <si>
    <t>pénzb.jut.</t>
  </si>
  <si>
    <t>Egyéb műk.</t>
  </si>
  <si>
    <t>bevét.</t>
  </si>
  <si>
    <t>K84 Egyéb felhalm.c.támog.áht-n belülre</t>
  </si>
  <si>
    <t>1.</t>
  </si>
  <si>
    <t>Központi, irányítószervi támogatás:</t>
  </si>
  <si>
    <t>Központi, irányítószervi támogatás folyósítása:</t>
  </si>
  <si>
    <t>1. Önkormányzatok működési támogatásai</t>
  </si>
  <si>
    <t>2. Egyéb működési célú támogatások áht-n belülről</t>
  </si>
  <si>
    <t>3. Közhatalmi bevételek</t>
  </si>
  <si>
    <t>4. Működési bevételek</t>
  </si>
  <si>
    <t>Szociális ellátások</t>
  </si>
  <si>
    <t>2.</t>
  </si>
  <si>
    <t>B112 Települési önkorm.egyes köznevelési felad. támogatása</t>
  </si>
  <si>
    <t>B21. Felhalmozási célú önkorm. támogatások</t>
  </si>
  <si>
    <t>Az önkormányzat önállóan működő és gazdálkodó költségvetési szerve</t>
  </si>
  <si>
    <t xml:space="preserve"> - 1 fő polgármester</t>
  </si>
  <si>
    <t>Az önkormányzat önállóan működő költségvetési szerve</t>
  </si>
  <si>
    <t>Beleg Község Önkormányzata</t>
  </si>
  <si>
    <t>Hosszabb időtartamú közfoglalkoztatás</t>
  </si>
  <si>
    <t>5. Működési célú átvett pénzeszköz áh.-on kívülről</t>
  </si>
  <si>
    <t>6. Működési célú kölcsönök visszatér.áh.-on kívülről</t>
  </si>
  <si>
    <t>Felhalmozási célú bevételek</t>
  </si>
  <si>
    <t>1. Felhalmozási célú önkormányzati támogatás</t>
  </si>
  <si>
    <t>2. Felhalmozási célú támogatás áht.-on belülről</t>
  </si>
  <si>
    <t>3. Felhalmozási bevételek</t>
  </si>
  <si>
    <t>4. Felhalmozási célú átvett pénzeszközök áht.-n kív.</t>
  </si>
  <si>
    <t>HIÁNY FINANSZÍROZÁSÁNAK MÓDJA</t>
  </si>
  <si>
    <t>4. Ellátottak pénbeli juttatásai</t>
  </si>
  <si>
    <t>5. Egyéb működési célú támog. áh.-n belülre</t>
  </si>
  <si>
    <t>3. Egyéb felhalmoz.célú támogatás áh.-on belülre</t>
  </si>
  <si>
    <t>4. Egyéb felhalmoz.célú támogatás áh.-on kívülre</t>
  </si>
  <si>
    <t>TARTALÉK</t>
  </si>
  <si>
    <t>1. Hitel-, kölcsön törlesztés</t>
  </si>
  <si>
    <t>2. Államháztartáson belüli megelőlegezések visszafiz.</t>
  </si>
  <si>
    <t>Működési célú kiadások összesen</t>
  </si>
  <si>
    <t>Felhalmozási célú kiadások összesen</t>
  </si>
  <si>
    <t xml:space="preserve">Belegi Pitypang Óvoda </t>
  </si>
  <si>
    <t>B64. Egyéb működési célú kölcsönök visszatér.áht-n kívülről</t>
  </si>
  <si>
    <t>B404 Tulajdonosi bevételek (koncessziós díj)</t>
  </si>
  <si>
    <t>6. Egyéb működési célú támog. Áh.-n kívülre</t>
  </si>
  <si>
    <t>7. Működési célú kölcsönök áh.-n kívülre</t>
  </si>
  <si>
    <t>9. Elszámolások és befizetések</t>
  </si>
  <si>
    <t>Könyvtár épületének felújítási pótmunkái</t>
  </si>
  <si>
    <t>Közmunka program</t>
  </si>
  <si>
    <t>Adatok  Ft-ban</t>
  </si>
  <si>
    <t>Adatok Ft-ban</t>
  </si>
  <si>
    <t xml:space="preserve">         Adatok  Ft-ban</t>
  </si>
  <si>
    <t>3 fő</t>
  </si>
  <si>
    <t>Start közfoglalkoztatás</t>
  </si>
  <si>
    <t>Gyermekétk. int. Kívüli</t>
  </si>
  <si>
    <t>Gyermekétk. köznev. int.</t>
  </si>
  <si>
    <t>B1131 Tel.önkorm.egyes szociális és gyermekjóléti fel. támogatása</t>
  </si>
  <si>
    <t>B1132 Tel.önkorm.gyermekétkeztetési feladatainak ellátása</t>
  </si>
  <si>
    <t>B4101 Biztosító által fizetett kártérítés</t>
  </si>
  <si>
    <t>K914 Áht-n belüli megelőlegezések visszafizetése</t>
  </si>
  <si>
    <t>K915 Központi, irányító szervi támogatások folyósítása</t>
  </si>
  <si>
    <t>B404 Tulajdonosi bevételek (koncessziós)</t>
  </si>
  <si>
    <t>Könyvtár</t>
  </si>
  <si>
    <t>Falugondnoki szolgálat</t>
  </si>
  <si>
    <t>2024. év</t>
  </si>
  <si>
    <t xml:space="preserve"> - 1 fő közalkalmazott (falugondnok)</t>
  </si>
  <si>
    <t xml:space="preserve"> - 1 fő munkaviszonyos (művelődés szervező)</t>
  </si>
  <si>
    <t>9 fő</t>
  </si>
  <si>
    <t>hosszabb időtartalmú</t>
  </si>
  <si>
    <t>járási startmunka mintaprogram</t>
  </si>
  <si>
    <t>Falugondnok</t>
  </si>
  <si>
    <t>2025. év</t>
  </si>
  <si>
    <t>18  fő</t>
  </si>
  <si>
    <t>2024. évi előirányzat</t>
  </si>
  <si>
    <t xml:space="preserve">                  Beleg Község Önkormányzata 2024. évi költségvetési kiadásai</t>
  </si>
  <si>
    <t xml:space="preserve">                  Belegi Pitypang Óvoda 2024. évi kiadásai</t>
  </si>
  <si>
    <t xml:space="preserve">                     Beleg Község Önkormányzata 2024. évi működési kiadásai</t>
  </si>
  <si>
    <t xml:space="preserve">  Beleg Község Önkormányzata 2024. évi felújítási kiadásai előirányzati célonként</t>
  </si>
  <si>
    <t>Beleg Község Önkormányzata 2024. évi beruházási kiadásai beruházásonként</t>
  </si>
  <si>
    <t>Beleg Község Önkormányzata 2024. évi engedélyezett létszáma</t>
  </si>
  <si>
    <t>Közfoglalkoztatottak 2024. évi létszáma</t>
  </si>
  <si>
    <t>2026. év</t>
  </si>
  <si>
    <t xml:space="preserve">                Beleg Község Önkormányzata 2024. évi céltartalékának felosztása</t>
  </si>
  <si>
    <t>2024. évi előirányzat működési célú</t>
  </si>
  <si>
    <t>2024. évi előirányzat felhalmozási célú</t>
  </si>
  <si>
    <t>Beleg Község Önkormányzata 2024. évi összevont költségvetési mérlege</t>
  </si>
  <si>
    <t>Közművelődés</t>
  </si>
  <si>
    <t>3.</t>
  </si>
  <si>
    <t>4.</t>
  </si>
  <si>
    <t>Urnafal építése</t>
  </si>
  <si>
    <t>kultúrház utca felőli homlokzatának felújítása</t>
  </si>
  <si>
    <t>járdák felújítása</t>
  </si>
  <si>
    <t>redőnyők vásárlása óvoda részére</t>
  </si>
  <si>
    <t>bútorok vásárlása óvoda részére</t>
  </si>
  <si>
    <t xml:space="preserve"> - 3 fő köznevelési jogvisz.</t>
  </si>
  <si>
    <t xml:space="preserve">6 fő </t>
  </si>
  <si>
    <t>A költségvetési hiány belső finanszírozására szolgáló előző évek pénzmaradványa</t>
  </si>
  <si>
    <t>A költségvetési hiány külső finanszírozására szolgáló finanszírozási célú pénzügyi műveletek</t>
  </si>
  <si>
    <t>Komplex környezetvédelmi programok tám.</t>
  </si>
  <si>
    <t>5.</t>
  </si>
  <si>
    <t>Ivóvízminőség-javító felújítás</t>
  </si>
  <si>
    <t xml:space="preserve">           16. melléklet </t>
  </si>
  <si>
    <t xml:space="preserve">15. melléklet </t>
  </si>
  <si>
    <t xml:space="preserve">14. melléklet </t>
  </si>
  <si>
    <t xml:space="preserve">         13. melléklet </t>
  </si>
  <si>
    <t xml:space="preserve">                          12. melléklet </t>
  </si>
  <si>
    <t xml:space="preserve">                          11. melléklet </t>
  </si>
  <si>
    <t xml:space="preserve">10. melléklet </t>
  </si>
  <si>
    <t xml:space="preserve">                                              9. melléklet </t>
  </si>
  <si>
    <t xml:space="preserve">                                              8. melléklet </t>
  </si>
  <si>
    <t xml:space="preserve">                                              7. melléklet</t>
  </si>
  <si>
    <t xml:space="preserve">                                              6. melléklet </t>
  </si>
  <si>
    <t xml:space="preserve">                                              5. melléklet </t>
  </si>
  <si>
    <t xml:space="preserve">                                              4. melléklet </t>
  </si>
  <si>
    <t xml:space="preserve">3. melléklet </t>
  </si>
  <si>
    <t xml:space="preserve">2. melléklet </t>
  </si>
  <si>
    <t>1. melléklet</t>
  </si>
  <si>
    <t>Módosított előirányzat</t>
  </si>
  <si>
    <t xml:space="preserve"> 17. melléklet </t>
  </si>
  <si>
    <t>Eredeti előirányzat</t>
  </si>
  <si>
    <t xml:space="preserve">                     Beleg Község Önkormányzata 2024. évi működési kiadás módosított előirányzat</t>
  </si>
  <si>
    <t>B65. Egyéb működési célú átvett pénzeszköz</t>
  </si>
  <si>
    <t>3. Áht-n belüli megelőlegezések</t>
  </si>
  <si>
    <t>6 fő</t>
  </si>
  <si>
    <t>18 fő</t>
  </si>
  <si>
    <t>Önk. Vagyonnnal való gazd</t>
  </si>
  <si>
    <t>Kutasi SporthorgászE gyesület</t>
  </si>
  <si>
    <t>Kutasi Sporthorgász Egyesület</t>
  </si>
  <si>
    <t>III. negyedévi teljesítés</t>
  </si>
  <si>
    <t xml:space="preserve">                     Beleg Község Önkormányzata 2024. évi működési kiadásai III. negyedévi teljesítés</t>
  </si>
  <si>
    <t>III. negyedévi teljeítés</t>
  </si>
  <si>
    <t>6.</t>
  </si>
  <si>
    <t>Aszfalt/buszöböl</t>
  </si>
  <si>
    <t>urnafal</t>
  </si>
  <si>
    <t>7.</t>
  </si>
  <si>
    <t>klíma berendezés (orvosi rendelő)</t>
  </si>
  <si>
    <t>ventillátor (hivatal)</t>
  </si>
  <si>
    <t>mikrofon, hangfal, kábel (műv. ház)</t>
  </si>
  <si>
    <t>száraz-nedves porszívó (óvoda)</t>
  </si>
  <si>
    <t xml:space="preserve">Vízellátással kapcs. </t>
  </si>
  <si>
    <t xml:space="preserve">Beleg Község önkormányzati szintű 2024. évi bevételei </t>
  </si>
  <si>
    <t xml:space="preserve">Beleg Község Önkormányzat 2024. évi bevételei </t>
  </si>
  <si>
    <t xml:space="preserve">Belegi Pitypang Óvoda 2024. évi bevételei </t>
  </si>
  <si>
    <t>Beleg Község önkormányzati szintű 2024. évi kiadásai</t>
  </si>
  <si>
    <t>K2 Munkaadót terhelő járulékok és szoc.hozzájár.adó</t>
  </si>
  <si>
    <t>K2 Munkaadót terhelő járulékok és szoc. hozzájár.adó</t>
  </si>
  <si>
    <t>Kutasi Sporthorgász Egyes.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</si>
</sst>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"/>
      <charset val="238"/>
    </font>
    <font>
      <sz val="10"/>
      <name val="Arial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u/>
      <sz val="14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 CE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0"/>
      <name val="Arial"/>
      <family val="2"/>
    </font>
    <font>
      <b/>
      <i/>
      <sz val="13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3"/>
      <name val="Times New Roman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"/>
      <family val="2"/>
      <charset val="238"/>
    </font>
    <font>
      <b/>
      <sz val="10"/>
      <name val="Times New Roman CE"/>
      <charset val="238"/>
    </font>
    <font>
      <b/>
      <sz val="10.5"/>
      <name val="Times New Roman"/>
      <family val="1"/>
      <charset val="238"/>
    </font>
    <font>
      <b/>
      <i/>
      <sz val="10"/>
      <name val="Arial CE"/>
      <charset val="238"/>
    </font>
    <font>
      <b/>
      <sz val="8"/>
      <name val="Times New Roman CE"/>
      <charset val="238"/>
    </font>
    <font>
      <sz val="10"/>
      <name val="Times New Roman"/>
      <family val="1"/>
      <charset val="238"/>
    </font>
    <font>
      <b/>
      <i/>
      <sz val="10"/>
      <name val="Times New Roman CE"/>
      <charset val="238"/>
    </font>
    <font>
      <sz val="11"/>
      <name val="Arial CE"/>
      <charset val="238"/>
    </font>
    <font>
      <sz val="11"/>
      <color theme="1"/>
      <name val="Times New Roman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sz val="9"/>
      <name val="Arial CE"/>
      <charset val="238"/>
    </font>
    <font>
      <b/>
      <sz val="9"/>
      <name val="Times New Roman CE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 CE"/>
      <charset val="238"/>
    </font>
    <font>
      <b/>
      <i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3"/>
      <name val="Times New Roman CE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b/>
      <i/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1">
    <xf numFmtId="0" fontId="0" fillId="0" borderId="0" xfId="0"/>
    <xf numFmtId="0" fontId="1" fillId="0" borderId="0" xfId="2"/>
    <xf numFmtId="0" fontId="3" fillId="0" borderId="0" xfId="2" applyFont="1" applyAlignment="1">
      <alignment horizontal="center"/>
    </xf>
    <xf numFmtId="0" fontId="5" fillId="0" borderId="0" xfId="2" applyFont="1"/>
    <xf numFmtId="0" fontId="7" fillId="0" borderId="0" xfId="2" applyFont="1"/>
    <xf numFmtId="0" fontId="3" fillId="0" borderId="0" xfId="2" applyFont="1"/>
    <xf numFmtId="0" fontId="8" fillId="0" borderId="0" xfId="2" applyFont="1"/>
    <xf numFmtId="0" fontId="13" fillId="0" borderId="0" xfId="2" applyFont="1"/>
    <xf numFmtId="0" fontId="1" fillId="0" borderId="0" xfId="1"/>
    <xf numFmtId="0" fontId="10" fillId="2" borderId="0" xfId="2" applyFont="1" applyFill="1" applyAlignment="1">
      <alignment horizontal="center" vertical="center" wrapText="1"/>
    </xf>
    <xf numFmtId="0" fontId="8" fillId="2" borderId="0" xfId="2" applyFont="1" applyFill="1"/>
    <xf numFmtId="0" fontId="15" fillId="0" borderId="0" xfId="2" applyFont="1" applyAlignment="1">
      <alignment horizontal="center"/>
    </xf>
    <xf numFmtId="0" fontId="17" fillId="2" borderId="0" xfId="2" applyFont="1" applyFill="1"/>
    <xf numFmtId="0" fontId="10" fillId="2" borderId="0" xfId="2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2" borderId="0" xfId="2" applyFont="1" applyFill="1"/>
    <xf numFmtId="0" fontId="0" fillId="2" borderId="0" xfId="0" applyFill="1"/>
    <xf numFmtId="0" fontId="7" fillId="2" borderId="0" xfId="2" applyFont="1" applyFill="1"/>
    <xf numFmtId="0" fontId="9" fillId="0" borderId="0" xfId="2" applyFont="1" applyAlignment="1">
      <alignment horizont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6" fillId="2" borderId="0" xfId="2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8" fillId="2" borderId="0" xfId="2" applyFont="1" applyFill="1" applyAlignment="1">
      <alignment horizontal="right"/>
    </xf>
    <xf numFmtId="0" fontId="15" fillId="2" borderId="2" xfId="1" applyFont="1" applyFill="1" applyBorder="1" applyAlignment="1">
      <alignment vertical="center"/>
    </xf>
    <xf numFmtId="0" fontId="7" fillId="2" borderId="0" xfId="2" applyFont="1" applyFill="1" applyAlignment="1">
      <alignment horizontal="right"/>
    </xf>
    <xf numFmtId="0" fontId="22" fillId="2" borderId="0" xfId="0" applyFont="1" applyFill="1"/>
    <xf numFmtId="0" fontId="14" fillId="0" borderId="0" xfId="2" applyFont="1"/>
    <xf numFmtId="0" fontId="16" fillId="0" borderId="0" xfId="2" applyFont="1"/>
    <xf numFmtId="0" fontId="7" fillId="2" borderId="2" xfId="2" applyFont="1" applyFill="1" applyBorder="1"/>
    <xf numFmtId="0" fontId="7" fillId="2" borderId="6" xfId="2" applyFont="1" applyFill="1" applyBorder="1"/>
    <xf numFmtId="0" fontId="23" fillId="2" borderId="8" xfId="2" applyFont="1" applyFill="1" applyBorder="1"/>
    <xf numFmtId="0" fontId="8" fillId="0" borderId="0" xfId="2" applyFont="1" applyAlignment="1">
      <alignment horizontal="right"/>
    </xf>
    <xf numFmtId="0" fontId="23" fillId="2" borderId="0" xfId="2" applyFont="1" applyFill="1"/>
    <xf numFmtId="0" fontId="13" fillId="2" borderId="9" xfId="2" applyFont="1" applyFill="1" applyBorder="1"/>
    <xf numFmtId="0" fontId="23" fillId="2" borderId="10" xfId="2" applyFont="1" applyFill="1" applyBorder="1"/>
    <xf numFmtId="0" fontId="23" fillId="2" borderId="11" xfId="2" applyFont="1" applyFill="1" applyBorder="1"/>
    <xf numFmtId="0" fontId="7" fillId="2" borderId="12" xfId="2" applyFont="1" applyFill="1" applyBorder="1"/>
    <xf numFmtId="0" fontId="23" fillId="2" borderId="6" xfId="2" applyFont="1" applyFill="1" applyBorder="1"/>
    <xf numFmtId="0" fontId="23" fillId="2" borderId="13" xfId="2" applyFont="1" applyFill="1" applyBorder="1"/>
    <xf numFmtId="0" fontId="23" fillId="2" borderId="14" xfId="2" applyFont="1" applyFill="1" applyBorder="1"/>
    <xf numFmtId="0" fontId="23" fillId="2" borderId="15" xfId="2" applyFont="1" applyFill="1" applyBorder="1"/>
    <xf numFmtId="0" fontId="10" fillId="3" borderId="9" xfId="2" applyFont="1" applyFill="1" applyBorder="1"/>
    <xf numFmtId="0" fontId="10" fillId="4" borderId="9" xfId="2" applyFont="1" applyFill="1" applyBorder="1"/>
    <xf numFmtId="0" fontId="21" fillId="2" borderId="0" xfId="0" applyFont="1" applyFill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6" xfId="0" applyBorder="1"/>
    <xf numFmtId="0" fontId="0" fillId="0" borderId="19" xfId="0" applyBorder="1"/>
    <xf numFmtId="0" fontId="5" fillId="2" borderId="0" xfId="1" applyFont="1" applyFill="1" applyAlignment="1">
      <alignment vertical="center"/>
    </xf>
    <xf numFmtId="0" fontId="31" fillId="2" borderId="0" xfId="2" applyFont="1" applyFill="1" applyAlignment="1">
      <alignment vertical="center" wrapText="1"/>
    </xf>
    <xf numFmtId="0" fontId="8" fillId="2" borderId="0" xfId="2" applyFont="1" applyFill="1" applyAlignment="1">
      <alignment horizontal="left" vertical="center"/>
    </xf>
    <xf numFmtId="0" fontId="10" fillId="0" borderId="0" xfId="2" applyFont="1" applyAlignment="1">
      <alignment horizontal="right"/>
    </xf>
    <xf numFmtId="0" fontId="8" fillId="2" borderId="0" xfId="2" applyFont="1" applyFill="1" applyAlignment="1">
      <alignment vertical="center"/>
    </xf>
    <xf numFmtId="0" fontId="10" fillId="2" borderId="0" xfId="2" applyFont="1" applyFill="1" applyAlignment="1">
      <alignment horizontal="right" vertical="center" wrapText="1"/>
    </xf>
    <xf numFmtId="0" fontId="28" fillId="2" borderId="0" xfId="2" applyFont="1" applyFill="1"/>
    <xf numFmtId="0" fontId="32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8" fillId="0" borderId="0" xfId="2" applyFont="1" applyAlignment="1">
      <alignment horizontal="center"/>
    </xf>
    <xf numFmtId="0" fontId="2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7" fillId="2" borderId="19" xfId="2" applyFont="1" applyFill="1" applyBorder="1"/>
    <xf numFmtId="0" fontId="7" fillId="2" borderId="27" xfId="2" applyFont="1" applyFill="1" applyBorder="1"/>
    <xf numFmtId="0" fontId="35" fillId="0" borderId="0" xfId="0" applyFont="1"/>
    <xf numFmtId="0" fontId="0" fillId="0" borderId="24" xfId="0" applyBorder="1"/>
    <xf numFmtId="0" fontId="0" fillId="0" borderId="6" xfId="0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2" fillId="0" borderId="12" xfId="0" applyFont="1" applyBorder="1" applyAlignment="1">
      <alignment wrapText="1"/>
    </xf>
    <xf numFmtId="0" fontId="15" fillId="2" borderId="0" xfId="1" applyFont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37" fillId="2" borderId="2" xfId="1" applyFont="1" applyFill="1" applyBorder="1" applyAlignment="1">
      <alignment vertical="center"/>
    </xf>
    <xf numFmtId="0" fontId="38" fillId="2" borderId="2" xfId="1" applyFont="1" applyFill="1" applyBorder="1"/>
    <xf numFmtId="0" fontId="38" fillId="2" borderId="2" xfId="1" applyFont="1" applyFill="1" applyBorder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2" xfId="2" applyFont="1" applyFill="1" applyBorder="1"/>
    <xf numFmtId="0" fontId="4" fillId="2" borderId="2" xfId="2" applyFont="1" applyFill="1" applyBorder="1"/>
    <xf numFmtId="0" fontId="27" fillId="2" borderId="2" xfId="2" applyFont="1" applyFill="1" applyBorder="1"/>
    <xf numFmtId="0" fontId="15" fillId="2" borderId="2" xfId="2" applyFont="1" applyFill="1" applyBorder="1"/>
    <xf numFmtId="0" fontId="37" fillId="2" borderId="2" xfId="2" applyFont="1" applyFill="1" applyBorder="1"/>
    <xf numFmtId="0" fontId="5" fillId="2" borderId="1" xfId="0" applyFont="1" applyFill="1" applyBorder="1" applyAlignment="1">
      <alignment vertical="center"/>
    </xf>
    <xf numFmtId="0" fontId="25" fillId="2" borderId="0" xfId="0" applyFont="1" applyFill="1"/>
    <xf numFmtId="0" fontId="10" fillId="2" borderId="0" xfId="2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36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3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1" applyFont="1" applyAlignment="1">
      <alignment vertical="center"/>
    </xf>
    <xf numFmtId="0" fontId="34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horizontal="center" vertical="center"/>
    </xf>
    <xf numFmtId="0" fontId="1" fillId="0" borderId="2" xfId="2" applyBorder="1"/>
    <xf numFmtId="0" fontId="33" fillId="2" borderId="7" xfId="2" applyFont="1" applyFill="1" applyBorder="1" applyAlignment="1">
      <alignment horizontal="left" vertical="center"/>
    </xf>
    <xf numFmtId="0" fontId="1" fillId="0" borderId="0" xfId="2" applyAlignment="1">
      <alignment horizontal="right"/>
    </xf>
    <xf numFmtId="0" fontId="29" fillId="2" borderId="10" xfId="0" applyFont="1" applyFill="1" applyBorder="1" applyAlignment="1">
      <alignment horizontal="center"/>
    </xf>
    <xf numFmtId="0" fontId="22" fillId="0" borderId="2" xfId="0" applyFont="1" applyBorder="1"/>
    <xf numFmtId="0" fontId="22" fillId="0" borderId="0" xfId="0" applyFont="1" applyAlignment="1">
      <alignment horizontal="right"/>
    </xf>
    <xf numFmtId="0" fontId="22" fillId="2" borderId="0" xfId="0" applyFont="1" applyFill="1" applyAlignment="1">
      <alignment horizontal="right"/>
    </xf>
    <xf numFmtId="0" fontId="29" fillId="2" borderId="16" xfId="0" applyFont="1" applyFill="1" applyBorder="1" applyAlignment="1">
      <alignment horizontal="center" wrapText="1"/>
    </xf>
    <xf numFmtId="0" fontId="26" fillId="0" borderId="0" xfId="0" applyFont="1"/>
    <xf numFmtId="0" fontId="11" fillId="0" borderId="0" xfId="2" applyFont="1"/>
    <xf numFmtId="0" fontId="43" fillId="0" borderId="2" xfId="2" applyFont="1" applyBorder="1"/>
    <xf numFmtId="0" fontId="44" fillId="0" borderId="2" xfId="2" applyFont="1" applyBorder="1"/>
    <xf numFmtId="0" fontId="44" fillId="0" borderId="7" xfId="2" applyFont="1" applyBorder="1"/>
    <xf numFmtId="0" fontId="19" fillId="0" borderId="0" xfId="0" applyFont="1"/>
    <xf numFmtId="0" fontId="45" fillId="0" borderId="0" xfId="0" applyFont="1"/>
    <xf numFmtId="0" fontId="10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9" fillId="2" borderId="0" xfId="0" applyFont="1" applyFill="1"/>
    <xf numFmtId="0" fontId="15" fillId="2" borderId="1" xfId="0" applyFont="1" applyFill="1" applyBorder="1" applyAlignment="1">
      <alignment vertical="center"/>
    </xf>
    <xf numFmtId="0" fontId="1" fillId="0" borderId="3" xfId="2" applyBorder="1" applyAlignment="1">
      <alignment horizontal="center"/>
    </xf>
    <xf numFmtId="0" fontId="34" fillId="2" borderId="18" xfId="2" applyFont="1" applyFill="1" applyBorder="1" applyAlignment="1">
      <alignment horizontal="center" vertical="center"/>
    </xf>
    <xf numFmtId="0" fontId="19" fillId="0" borderId="0" xfId="2" applyFont="1"/>
    <xf numFmtId="0" fontId="14" fillId="2" borderId="2" xfId="2" applyFont="1" applyFill="1" applyBorder="1"/>
    <xf numFmtId="0" fontId="4" fillId="2" borderId="12" xfId="2" applyFont="1" applyFill="1" applyBorder="1"/>
    <xf numFmtId="0" fontId="4" fillId="2" borderId="9" xfId="2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wrapText="1"/>
    </xf>
    <xf numFmtId="0" fontId="41" fillId="2" borderId="2" xfId="1" applyFont="1" applyFill="1" applyBorder="1"/>
    <xf numFmtId="0" fontId="46" fillId="2" borderId="12" xfId="2" applyFont="1" applyFill="1" applyBorder="1"/>
    <xf numFmtId="0" fontId="41" fillId="2" borderId="2" xfId="1" applyFont="1" applyFill="1" applyBorder="1" applyAlignment="1">
      <alignment vertical="center"/>
    </xf>
    <xf numFmtId="0" fontId="17" fillId="2" borderId="2" xfId="2" applyFont="1" applyFill="1" applyBorder="1"/>
    <xf numFmtId="0" fontId="20" fillId="0" borderId="25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47" fillId="0" borderId="0" xfId="0" applyFont="1"/>
    <xf numFmtId="0" fontId="40" fillId="2" borderId="20" xfId="1" applyFont="1" applyFill="1" applyBorder="1"/>
    <xf numFmtId="0" fontId="37" fillId="2" borderId="0" xfId="1" applyFont="1" applyFill="1" applyAlignment="1">
      <alignment vertical="center"/>
    </xf>
    <xf numFmtId="0" fontId="38" fillId="2" borderId="0" xfId="1" applyFont="1" applyFill="1"/>
    <xf numFmtId="0" fontId="48" fillId="0" borderId="0" xfId="2" applyFont="1"/>
    <xf numFmtId="0" fontId="1" fillId="0" borderId="6" xfId="2" applyBorder="1"/>
    <xf numFmtId="0" fontId="1" fillId="0" borderId="1" xfId="2" applyBorder="1"/>
    <xf numFmtId="0" fontId="8" fillId="5" borderId="29" xfId="2" applyFont="1" applyFill="1" applyBorder="1"/>
    <xf numFmtId="0" fontId="39" fillId="2" borderId="0" xfId="1" applyFont="1" applyFill="1"/>
    <xf numFmtId="0" fontId="18" fillId="0" borderId="0" xfId="0" applyFont="1"/>
    <xf numFmtId="0" fontId="48" fillId="0" borderId="7" xfId="2" applyFont="1" applyBorder="1"/>
    <xf numFmtId="0" fontId="49" fillId="2" borderId="12" xfId="2" applyFont="1" applyFill="1" applyBorder="1"/>
    <xf numFmtId="0" fontId="20" fillId="0" borderId="0" xfId="0" applyFont="1" applyAlignment="1">
      <alignment horizontal="right"/>
    </xf>
    <xf numFmtId="0" fontId="15" fillId="2" borderId="0" xfId="0" applyFont="1" applyFill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5" fillId="2" borderId="0" xfId="2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50" fillId="0" borderId="0" xfId="0" applyFont="1"/>
    <xf numFmtId="0" fontId="19" fillId="0" borderId="0" xfId="0" applyFont="1" applyAlignment="1">
      <alignment horizontal="right"/>
    </xf>
    <xf numFmtId="3" fontId="0" fillId="0" borderId="6" xfId="0" applyNumberFormat="1" applyBorder="1" applyAlignment="1">
      <alignment horizontal="center"/>
    </xf>
    <xf numFmtId="3" fontId="0" fillId="0" borderId="19" xfId="0" applyNumberFormat="1" applyBorder="1"/>
    <xf numFmtId="3" fontId="1" fillId="0" borderId="0" xfId="2" applyNumberFormat="1"/>
    <xf numFmtId="3" fontId="38" fillId="2" borderId="0" xfId="1" applyNumberFormat="1" applyFont="1" applyFill="1"/>
    <xf numFmtId="3" fontId="15" fillId="2" borderId="0" xfId="1" applyNumberFormat="1" applyFont="1" applyFill="1" applyAlignment="1">
      <alignment vertical="center"/>
    </xf>
    <xf numFmtId="3" fontId="5" fillId="2" borderId="0" xfId="1" applyNumberFormat="1" applyFont="1" applyFill="1" applyAlignment="1">
      <alignment vertical="center"/>
    </xf>
    <xf numFmtId="3" fontId="1" fillId="0" borderId="1" xfId="2" applyNumberFormat="1" applyBorder="1" applyAlignment="1">
      <alignment horizontal="center"/>
    </xf>
    <xf numFmtId="3" fontId="34" fillId="2" borderId="8" xfId="2" applyNumberFormat="1" applyFont="1" applyFill="1" applyBorder="1" applyAlignment="1">
      <alignment horizontal="center" vertical="center"/>
    </xf>
    <xf numFmtId="0" fontId="51" fillId="2" borderId="2" xfId="2" applyFont="1" applyFill="1" applyBorder="1"/>
    <xf numFmtId="0" fontId="46" fillId="2" borderId="2" xfId="2" applyFont="1" applyFill="1" applyBorder="1"/>
    <xf numFmtId="0" fontId="16" fillId="0" borderId="2" xfId="2" applyFont="1" applyBorder="1"/>
    <xf numFmtId="0" fontId="48" fillId="0" borderId="2" xfId="2" applyFont="1" applyBorder="1"/>
    <xf numFmtId="0" fontId="14" fillId="2" borderId="12" xfId="2" applyFont="1" applyFill="1" applyBorder="1"/>
    <xf numFmtId="0" fontId="52" fillId="0" borderId="35" xfId="2" applyFont="1" applyBorder="1"/>
    <xf numFmtId="3" fontId="52" fillId="0" borderId="0" xfId="2" applyNumberFormat="1" applyFont="1"/>
    <xf numFmtId="0" fontId="12" fillId="2" borderId="9" xfId="2" applyFont="1" applyFill="1" applyBorder="1"/>
    <xf numFmtId="3" fontId="11" fillId="0" borderId="0" xfId="2" applyNumberFormat="1" applyFont="1"/>
    <xf numFmtId="3" fontId="1" fillId="0" borderId="0" xfId="2" applyNumberFormat="1" applyAlignment="1">
      <alignment horizontal="right"/>
    </xf>
    <xf numFmtId="0" fontId="53" fillId="6" borderId="24" xfId="2" applyFont="1" applyFill="1" applyBorder="1" applyAlignment="1">
      <alignment wrapText="1"/>
    </xf>
    <xf numFmtId="0" fontId="38" fillId="0" borderId="2" xfId="2" applyFont="1" applyBorder="1"/>
    <xf numFmtId="0" fontId="38" fillId="6" borderId="7" xfId="2" applyFont="1" applyFill="1" applyBorder="1"/>
    <xf numFmtId="3" fontId="23" fillId="5" borderId="30" xfId="2" applyNumberFormat="1" applyFont="1" applyFill="1" applyBorder="1"/>
    <xf numFmtId="0" fontId="54" fillId="2" borderId="7" xfId="2" applyFont="1" applyFill="1" applyBorder="1"/>
    <xf numFmtId="0" fontId="54" fillId="2" borderId="12" xfId="2" applyFont="1" applyFill="1" applyBorder="1"/>
    <xf numFmtId="0" fontId="54" fillId="2" borderId="2" xfId="2" applyFont="1" applyFill="1" applyBorder="1"/>
    <xf numFmtId="0" fontId="23" fillId="2" borderId="2" xfId="2" applyFont="1" applyFill="1" applyBorder="1"/>
    <xf numFmtId="0" fontId="54" fillId="2" borderId="20" xfId="2" applyFont="1" applyFill="1" applyBorder="1"/>
    <xf numFmtId="3" fontId="55" fillId="2" borderId="1" xfId="2" applyNumberFormat="1" applyFont="1" applyFill="1" applyBorder="1"/>
    <xf numFmtId="3" fontId="55" fillId="2" borderId="6" xfId="2" applyNumberFormat="1" applyFont="1" applyFill="1" applyBorder="1"/>
    <xf numFmtId="3" fontId="55" fillId="2" borderId="19" xfId="2" applyNumberFormat="1" applyFont="1" applyFill="1" applyBorder="1"/>
    <xf numFmtId="3" fontId="55" fillId="2" borderId="1" xfId="2" applyNumberFormat="1" applyFont="1" applyFill="1" applyBorder="1" applyAlignment="1">
      <alignment horizontal="right"/>
    </xf>
    <xf numFmtId="3" fontId="55" fillId="2" borderId="3" xfId="2" applyNumberFormat="1" applyFont="1" applyFill="1" applyBorder="1"/>
    <xf numFmtId="3" fontId="55" fillId="2" borderId="4" xfId="2" applyNumberFormat="1" applyFont="1" applyFill="1" applyBorder="1"/>
    <xf numFmtId="3" fontId="55" fillId="2" borderId="5" xfId="2" applyNumberFormat="1" applyFont="1" applyFill="1" applyBorder="1"/>
    <xf numFmtId="3" fontId="57" fillId="3" borderId="10" xfId="2" applyNumberFormat="1" applyFont="1" applyFill="1" applyBorder="1"/>
    <xf numFmtId="3" fontId="55" fillId="3" borderId="10" xfId="2" applyNumberFormat="1" applyFont="1" applyFill="1" applyBorder="1"/>
    <xf numFmtId="3" fontId="54" fillId="3" borderId="10" xfId="2" applyNumberFormat="1" applyFont="1" applyFill="1" applyBorder="1"/>
    <xf numFmtId="3" fontId="57" fillId="3" borderId="16" xfId="2" applyNumberFormat="1" applyFont="1" applyFill="1" applyBorder="1"/>
    <xf numFmtId="3" fontId="55" fillId="2" borderId="17" xfId="2" applyNumberFormat="1" applyFont="1" applyFill="1" applyBorder="1"/>
    <xf numFmtId="3" fontId="55" fillId="2" borderId="28" xfId="2" applyNumberFormat="1" applyFont="1" applyFill="1" applyBorder="1"/>
    <xf numFmtId="3" fontId="57" fillId="4" borderId="10" xfId="2" applyNumberFormat="1" applyFont="1" applyFill="1" applyBorder="1"/>
    <xf numFmtId="3" fontId="57" fillId="4" borderId="16" xfId="2" applyNumberFormat="1" applyFont="1" applyFill="1" applyBorder="1"/>
    <xf numFmtId="3" fontId="56" fillId="0" borderId="0" xfId="2" applyNumberFormat="1" applyFont="1"/>
    <xf numFmtId="3" fontId="23" fillId="5" borderId="31" xfId="2" applyNumberFormat="1" applyFont="1" applyFill="1" applyBorder="1"/>
    <xf numFmtId="0" fontId="18" fillId="0" borderId="0" xfId="0" applyFont="1" applyAlignment="1">
      <alignment horizontal="right"/>
    </xf>
    <xf numFmtId="3" fontId="0" fillId="0" borderId="37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3" fontId="0" fillId="0" borderId="14" xfId="0" applyNumberFormat="1" applyBorder="1" applyAlignment="1">
      <alignment horizontal="center" vertical="center"/>
    </xf>
    <xf numFmtId="0" fontId="4" fillId="2" borderId="14" xfId="1" applyFont="1" applyFill="1" applyBorder="1" applyAlignment="1">
      <alignment horizontal="center" wrapText="1"/>
    </xf>
    <xf numFmtId="3" fontId="14" fillId="2" borderId="13" xfId="1" applyNumberFormat="1" applyFont="1" applyFill="1" applyBorder="1" applyAlignment="1">
      <alignment vertical="center"/>
    </xf>
    <xf numFmtId="3" fontId="37" fillId="2" borderId="37" xfId="1" applyNumberFormat="1" applyFont="1" applyFill="1" applyBorder="1" applyAlignment="1">
      <alignment vertical="center"/>
    </xf>
    <xf numFmtId="3" fontId="15" fillId="2" borderId="37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vertical="center"/>
    </xf>
    <xf numFmtId="3" fontId="14" fillId="2" borderId="37" xfId="1" applyNumberFormat="1" applyFont="1" applyFill="1" applyBorder="1" applyAlignment="1">
      <alignment vertical="center"/>
    </xf>
    <xf numFmtId="3" fontId="37" fillId="2" borderId="37" xfId="1" applyNumberFormat="1" applyFont="1" applyFill="1" applyBorder="1" applyAlignment="1">
      <alignment horizontal="right" vertical="center"/>
    </xf>
    <xf numFmtId="3" fontId="4" fillId="2" borderId="37" xfId="1" applyNumberFormat="1" applyFont="1" applyFill="1" applyBorder="1" applyAlignment="1">
      <alignment vertical="center"/>
    </xf>
    <xf numFmtId="3" fontId="39" fillId="2" borderId="13" xfId="1" applyNumberFormat="1" applyFont="1" applyFill="1" applyBorder="1" applyAlignment="1">
      <alignment vertical="center"/>
    </xf>
    <xf numFmtId="3" fontId="41" fillId="2" borderId="37" xfId="1" applyNumberFormat="1" applyFont="1" applyFill="1" applyBorder="1"/>
    <xf numFmtId="3" fontId="38" fillId="2" borderId="37" xfId="1" applyNumberFormat="1" applyFont="1" applyFill="1" applyBorder="1"/>
    <xf numFmtId="3" fontId="39" fillId="2" borderId="37" xfId="1" applyNumberFormat="1" applyFont="1" applyFill="1" applyBorder="1"/>
    <xf numFmtId="3" fontId="41" fillId="2" borderId="37" xfId="1" applyNumberFormat="1" applyFont="1" applyFill="1" applyBorder="1" applyAlignment="1">
      <alignment vertical="center"/>
    </xf>
    <xf numFmtId="3" fontId="38" fillId="2" borderId="37" xfId="1" applyNumberFormat="1" applyFont="1" applyFill="1" applyBorder="1" applyAlignment="1">
      <alignment vertical="center"/>
    </xf>
    <xf numFmtId="3" fontId="39" fillId="2" borderId="37" xfId="1" applyNumberFormat="1" applyFont="1" applyFill="1" applyBorder="1" applyAlignment="1">
      <alignment vertical="center"/>
    </xf>
    <xf numFmtId="3" fontId="39" fillId="2" borderId="39" xfId="1" applyNumberFormat="1" applyFont="1" applyFill="1" applyBorder="1"/>
    <xf numFmtId="3" fontId="39" fillId="2" borderId="40" xfId="1" applyNumberFormat="1" applyFont="1" applyFill="1" applyBorder="1"/>
    <xf numFmtId="3" fontId="15" fillId="2" borderId="39" xfId="1" applyNumberFormat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vertical="center"/>
    </xf>
    <xf numFmtId="3" fontId="39" fillId="2" borderId="1" xfId="1" applyNumberFormat="1" applyFont="1" applyFill="1" applyBorder="1" applyAlignment="1">
      <alignment vertical="center"/>
    </xf>
    <xf numFmtId="3" fontId="41" fillId="2" borderId="1" xfId="1" applyNumberFormat="1" applyFont="1" applyFill="1" applyBorder="1"/>
    <xf numFmtId="3" fontId="38" fillId="2" borderId="1" xfId="1" applyNumberFormat="1" applyFont="1" applyFill="1" applyBorder="1"/>
    <xf numFmtId="3" fontId="39" fillId="2" borderId="1" xfId="1" applyNumberFormat="1" applyFont="1" applyFill="1" applyBorder="1"/>
    <xf numFmtId="3" fontId="41" fillId="2" borderId="1" xfId="1" applyNumberFormat="1" applyFont="1" applyFill="1" applyBorder="1" applyAlignment="1">
      <alignment vertical="center"/>
    </xf>
    <xf numFmtId="3" fontId="38" fillId="2" borderId="1" xfId="1" applyNumberFormat="1" applyFont="1" applyFill="1" applyBorder="1" applyAlignment="1">
      <alignment vertical="center"/>
    </xf>
    <xf numFmtId="3" fontId="39" fillId="2" borderId="6" xfId="1" applyNumberFormat="1" applyFont="1" applyFill="1" applyBorder="1" applyAlignment="1">
      <alignment vertical="center"/>
    </xf>
    <xf numFmtId="3" fontId="39" fillId="2" borderId="4" xfId="1" applyNumberFormat="1" applyFont="1" applyFill="1" applyBorder="1"/>
    <xf numFmtId="3" fontId="39" fillId="2" borderId="10" xfId="1" applyNumberFormat="1" applyFont="1" applyFill="1" applyBorder="1"/>
    <xf numFmtId="0" fontId="4" fillId="2" borderId="14" xfId="2" applyFont="1" applyFill="1" applyBorder="1" applyAlignment="1">
      <alignment horizontal="center" vertical="center" wrapText="1"/>
    </xf>
    <xf numFmtId="3" fontId="4" fillId="2" borderId="13" xfId="2" applyNumberFormat="1" applyFont="1" applyFill="1" applyBorder="1"/>
    <xf numFmtId="3" fontId="37" fillId="2" borderId="37" xfId="2" applyNumberFormat="1" applyFont="1" applyFill="1" applyBorder="1"/>
    <xf numFmtId="3" fontId="5" fillId="2" borderId="37" xfId="2" applyNumberFormat="1" applyFont="1" applyFill="1" applyBorder="1"/>
    <xf numFmtId="3" fontId="37" fillId="2" borderId="37" xfId="2" applyNumberFormat="1" applyFont="1" applyFill="1" applyBorder="1" applyAlignment="1">
      <alignment horizontal="right"/>
    </xf>
    <xf numFmtId="3" fontId="15" fillId="2" borderId="37" xfId="2" applyNumberFormat="1" applyFont="1" applyFill="1" applyBorder="1"/>
    <xf numFmtId="3" fontId="5" fillId="2" borderId="37" xfId="2" applyNumberFormat="1" applyFont="1" applyFill="1" applyBorder="1" applyAlignment="1">
      <alignment horizontal="right"/>
    </xf>
    <xf numFmtId="3" fontId="15" fillId="2" borderId="37" xfId="2" applyNumberFormat="1" applyFont="1" applyFill="1" applyBorder="1" applyAlignment="1">
      <alignment horizontal="right"/>
    </xf>
    <xf numFmtId="3" fontId="14" fillId="2" borderId="37" xfId="2" applyNumberFormat="1" applyFont="1" applyFill="1" applyBorder="1" applyAlignment="1">
      <alignment horizontal="right"/>
    </xf>
    <xf numFmtId="3" fontId="27" fillId="2" borderId="37" xfId="2" applyNumberFormat="1" applyFont="1" applyFill="1" applyBorder="1"/>
    <xf numFmtId="3" fontId="15" fillId="2" borderId="37" xfId="2" applyNumberFormat="1" applyFont="1" applyFill="1" applyBorder="1" applyAlignment="1">
      <alignment horizontal="right" vertical="center" wrapText="1"/>
    </xf>
    <xf numFmtId="3" fontId="4" fillId="2" borderId="37" xfId="2" applyNumberFormat="1" applyFont="1" applyFill="1" applyBorder="1"/>
    <xf numFmtId="3" fontId="14" fillId="2" borderId="37" xfId="2" applyNumberFormat="1" applyFont="1" applyFill="1" applyBorder="1"/>
    <xf numFmtId="3" fontId="42" fillId="2" borderId="37" xfId="2" applyNumberFormat="1" applyFont="1" applyFill="1" applyBorder="1"/>
    <xf numFmtId="0" fontId="38" fillId="0" borderId="20" xfId="2" applyFont="1" applyBorder="1"/>
    <xf numFmtId="3" fontId="15" fillId="2" borderId="39" xfId="2" applyNumberFormat="1" applyFont="1" applyFill="1" applyBorder="1"/>
    <xf numFmtId="3" fontId="14" fillId="2" borderId="14" xfId="2" applyNumberFormat="1" applyFont="1" applyFill="1" applyBorder="1"/>
    <xf numFmtId="3" fontId="10" fillId="2" borderId="13" xfId="2" applyNumberFormat="1" applyFont="1" applyFill="1" applyBorder="1"/>
    <xf numFmtId="3" fontId="4" fillId="2" borderId="37" xfId="2" applyNumberFormat="1" applyFont="1" applyFill="1" applyBorder="1" applyAlignment="1">
      <alignment horizontal="right"/>
    </xf>
    <xf numFmtId="3" fontId="6" fillId="2" borderId="37" xfId="2" applyNumberFormat="1" applyFont="1" applyFill="1" applyBorder="1" applyAlignment="1">
      <alignment horizontal="center" vertical="center" wrapText="1"/>
    </xf>
    <xf numFmtId="3" fontId="37" fillId="2" borderId="39" xfId="2" applyNumberFormat="1" applyFont="1" applyFill="1" applyBorder="1"/>
    <xf numFmtId="3" fontId="5" fillId="2" borderId="37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3" fontId="5" fillId="2" borderId="13" xfId="0" applyNumberFormat="1" applyFont="1" applyFill="1" applyBorder="1" applyAlignment="1">
      <alignment vertical="center"/>
    </xf>
    <xf numFmtId="3" fontId="14" fillId="2" borderId="13" xfId="2" applyNumberFormat="1" applyFont="1" applyFill="1" applyBorder="1"/>
    <xf numFmtId="3" fontId="39" fillId="0" borderId="37" xfId="2" applyNumberFormat="1" applyFont="1" applyBorder="1"/>
    <xf numFmtId="3" fontId="41" fillId="0" borderId="37" xfId="2" applyNumberFormat="1" applyFont="1" applyBorder="1"/>
    <xf numFmtId="3" fontId="41" fillId="0" borderId="11" xfId="2" applyNumberFormat="1" applyFont="1" applyBorder="1"/>
    <xf numFmtId="3" fontId="39" fillId="2" borderId="13" xfId="2" applyNumberFormat="1" applyFont="1" applyFill="1" applyBorder="1"/>
    <xf numFmtId="3" fontId="41" fillId="2" borderId="37" xfId="2" applyNumberFormat="1" applyFont="1" applyFill="1" applyBorder="1"/>
    <xf numFmtId="3" fontId="38" fillId="2" borderId="37" xfId="2" applyNumberFormat="1" applyFont="1" applyFill="1" applyBorder="1"/>
    <xf numFmtId="3" fontId="39" fillId="2" borderId="37" xfId="2" applyNumberFormat="1" applyFont="1" applyFill="1" applyBorder="1"/>
    <xf numFmtId="3" fontId="38" fillId="0" borderId="1" xfId="2" applyNumberFormat="1" applyFont="1" applyBorder="1" applyAlignment="1">
      <alignment horizontal="right"/>
    </xf>
    <xf numFmtId="3" fontId="38" fillId="6" borderId="25" xfId="2" applyNumberFormat="1" applyFont="1" applyFill="1" applyBorder="1" applyAlignment="1">
      <alignment horizontal="right"/>
    </xf>
    <xf numFmtId="3" fontId="38" fillId="6" borderId="8" xfId="2" applyNumberFormat="1" applyFont="1" applyFill="1" applyBorder="1" applyAlignment="1">
      <alignment horizontal="right"/>
    </xf>
    <xf numFmtId="3" fontId="10" fillId="2" borderId="14" xfId="2" applyNumberFormat="1" applyFont="1" applyFill="1" applyBorder="1" applyAlignment="1">
      <alignment horizontal="center" wrapText="1"/>
    </xf>
    <xf numFmtId="0" fontId="16" fillId="0" borderId="10" xfId="2" applyFont="1" applyBorder="1" applyAlignment="1">
      <alignment horizontal="center" wrapText="1"/>
    </xf>
    <xf numFmtId="0" fontId="16" fillId="0" borderId="16" xfId="2" applyFont="1" applyBorder="1" applyAlignment="1">
      <alignment horizontal="center" wrapText="1"/>
    </xf>
    <xf numFmtId="0" fontId="12" fillId="2" borderId="9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6" xfId="2" applyFont="1" applyBorder="1" applyAlignment="1">
      <alignment horizontal="center" vertical="center" wrapText="1"/>
    </xf>
    <xf numFmtId="3" fontId="1" fillId="0" borderId="37" xfId="2" applyNumberFormat="1" applyBorder="1" applyAlignment="1">
      <alignment horizontal="center"/>
    </xf>
    <xf numFmtId="0" fontId="1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0" fontId="6" fillId="2" borderId="9" xfId="2" applyFont="1" applyFill="1" applyBorder="1"/>
    <xf numFmtId="0" fontId="14" fillId="2" borderId="10" xfId="2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59" fillId="2" borderId="2" xfId="1" applyFont="1" applyFill="1" applyBorder="1"/>
    <xf numFmtId="0" fontId="54" fillId="2" borderId="2" xfId="1" applyFont="1" applyFill="1" applyBorder="1" applyAlignment="1">
      <alignment vertical="center"/>
    </xf>
    <xf numFmtId="0" fontId="60" fillId="2" borderId="12" xfId="1" applyFont="1" applyFill="1" applyBorder="1" applyAlignment="1">
      <alignment vertical="center"/>
    </xf>
    <xf numFmtId="0" fontId="59" fillId="2" borderId="2" xfId="1" applyFont="1" applyFill="1" applyBorder="1" applyAlignment="1">
      <alignment vertical="center"/>
    </xf>
    <xf numFmtId="0" fontId="39" fillId="2" borderId="2" xfId="1" applyFont="1" applyFill="1" applyBorder="1" applyAlignment="1">
      <alignment vertical="center"/>
    </xf>
    <xf numFmtId="0" fontId="38" fillId="2" borderId="7" xfId="1" applyFont="1" applyFill="1" applyBorder="1" applyAlignment="1">
      <alignment vertical="center"/>
    </xf>
    <xf numFmtId="0" fontId="41" fillId="2" borderId="0" xfId="1" applyFont="1" applyFill="1" applyAlignment="1">
      <alignment vertical="center"/>
    </xf>
    <xf numFmtId="0" fontId="38" fillId="2" borderId="0" xfId="1" applyFont="1" applyFill="1" applyAlignment="1">
      <alignment vertical="center"/>
    </xf>
    <xf numFmtId="0" fontId="39" fillId="2" borderId="9" xfId="1" applyFont="1" applyFill="1" applyBorder="1" applyAlignment="1">
      <alignment horizontal="center" vertical="center"/>
    </xf>
    <xf numFmtId="0" fontId="61" fillId="2" borderId="2" xfId="1" applyFont="1" applyFill="1" applyBorder="1" applyAlignment="1">
      <alignment vertical="center"/>
    </xf>
    <xf numFmtId="0" fontId="50" fillId="2" borderId="2" xfId="1" applyFont="1" applyFill="1" applyBorder="1" applyAlignment="1">
      <alignment vertical="center"/>
    </xf>
    <xf numFmtId="0" fontId="58" fillId="2" borderId="12" xfId="1" applyFont="1" applyFill="1" applyBorder="1" applyAlignment="1">
      <alignment vertical="center"/>
    </xf>
    <xf numFmtId="0" fontId="58" fillId="2" borderId="2" xfId="1" applyFont="1" applyFill="1" applyBorder="1" applyAlignment="1">
      <alignment vertical="center"/>
    </xf>
    <xf numFmtId="0" fontId="61" fillId="2" borderId="2" xfId="1" applyFont="1" applyFill="1" applyBorder="1"/>
    <xf numFmtId="0" fontId="4" fillId="2" borderId="14" xfId="1" applyFont="1" applyFill="1" applyBorder="1" applyAlignment="1">
      <alignment horizontal="center" vertical="center" wrapText="1"/>
    </xf>
    <xf numFmtId="0" fontId="46" fillId="2" borderId="12" xfId="1" applyFont="1" applyFill="1" applyBorder="1" applyAlignment="1">
      <alignment vertical="center"/>
    </xf>
    <xf numFmtId="0" fontId="51" fillId="2" borderId="2" xfId="1" applyFont="1" applyFill="1" applyBorder="1" applyAlignment="1">
      <alignment vertical="center"/>
    </xf>
    <xf numFmtId="0" fontId="46" fillId="2" borderId="2" xfId="1" applyFont="1" applyFill="1" applyBorder="1" applyAlignment="1">
      <alignment vertical="center"/>
    </xf>
    <xf numFmtId="0" fontId="59" fillId="2" borderId="20" xfId="1" applyFont="1" applyFill="1" applyBorder="1"/>
    <xf numFmtId="0" fontId="5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0" fontId="62" fillId="2" borderId="2" xfId="1" applyFont="1" applyFill="1" applyBorder="1" applyAlignment="1">
      <alignment vertical="center"/>
    </xf>
    <xf numFmtId="0" fontId="63" fillId="2" borderId="2" xfId="1" applyFont="1" applyFill="1" applyBorder="1"/>
    <xf numFmtId="0" fontId="58" fillId="2" borderId="15" xfId="1" applyFont="1" applyFill="1" applyBorder="1"/>
    <xf numFmtId="0" fontId="17" fillId="2" borderId="2" xfId="1" applyFont="1" applyFill="1" applyBorder="1" applyAlignment="1">
      <alignment vertical="center"/>
    </xf>
    <xf numFmtId="0" fontId="64" fillId="2" borderId="20" xfId="1" applyFont="1" applyFill="1" applyBorder="1"/>
    <xf numFmtId="0" fontId="65" fillId="0" borderId="2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0" fontId="6" fillId="2" borderId="0" xfId="2" applyFont="1" applyFill="1"/>
    <xf numFmtId="0" fontId="31" fillId="0" borderId="0" xfId="2" applyFont="1" applyAlignment="1">
      <alignment horizontal="center"/>
    </xf>
    <xf numFmtId="0" fontId="46" fillId="0" borderId="0" xfId="2" applyFont="1" applyAlignment="1">
      <alignment horizontal="right"/>
    </xf>
    <xf numFmtId="0" fontId="46" fillId="2" borderId="0" xfId="2" applyFont="1" applyFill="1"/>
    <xf numFmtId="0" fontId="17" fillId="2" borderId="0" xfId="2" applyFont="1" applyFill="1" applyAlignment="1">
      <alignment horizontal="right"/>
    </xf>
    <xf numFmtId="0" fontId="17" fillId="0" borderId="0" xfId="2" applyFont="1"/>
    <xf numFmtId="0" fontId="15" fillId="0" borderId="0" xfId="2" applyFont="1"/>
    <xf numFmtId="0" fontId="57" fillId="0" borderId="0" xfId="2" applyFont="1" applyAlignment="1">
      <alignment horizontal="center" vertical="center" wrapText="1"/>
    </xf>
    <xf numFmtId="0" fontId="60" fillId="0" borderId="0" xfId="2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3" fontId="5" fillId="2" borderId="1" xfId="2" applyNumberFormat="1" applyFont="1" applyFill="1" applyBorder="1"/>
    <xf numFmtId="3" fontId="1" fillId="0" borderId="3" xfId="2" applyNumberFormat="1" applyBorder="1"/>
    <xf numFmtId="3" fontId="27" fillId="2" borderId="1" xfId="2" applyNumberFormat="1" applyFont="1" applyFill="1" applyBorder="1"/>
    <xf numFmtId="3" fontId="4" fillId="2" borderId="1" xfId="2" applyNumberFormat="1" applyFont="1" applyFill="1" applyBorder="1"/>
    <xf numFmtId="3" fontId="6" fillId="2" borderId="1" xfId="2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/>
    <xf numFmtId="3" fontId="12" fillId="2" borderId="1" xfId="2" applyNumberFormat="1" applyFont="1" applyFill="1" applyBorder="1"/>
    <xf numFmtId="3" fontId="30" fillId="2" borderId="1" xfId="2" applyNumberFormat="1" applyFont="1" applyFill="1" applyBorder="1"/>
    <xf numFmtId="3" fontId="5" fillId="2" borderId="4" xfId="2" applyNumberFormat="1" applyFont="1" applyFill="1" applyBorder="1"/>
    <xf numFmtId="3" fontId="1" fillId="0" borderId="5" xfId="2" applyNumberFormat="1" applyBorder="1"/>
    <xf numFmtId="3" fontId="15" fillId="2" borderId="1" xfId="2" applyNumberFormat="1" applyFont="1" applyFill="1" applyBorder="1"/>
    <xf numFmtId="3" fontId="0" fillId="0" borderId="8" xfId="0" applyNumberFormat="1" applyBorder="1"/>
    <xf numFmtId="3" fontId="0" fillId="0" borderId="18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20" fillId="0" borderId="1" xfId="0" applyNumberFormat="1" applyFont="1" applyBorder="1"/>
    <xf numFmtId="3" fontId="20" fillId="0" borderId="3" xfId="0" applyNumberFormat="1" applyFont="1" applyBorder="1"/>
    <xf numFmtId="3" fontId="66" fillId="0" borderId="1" xfId="0" applyNumberFormat="1" applyFont="1" applyBorder="1"/>
    <xf numFmtId="3" fontId="66" fillId="0" borderId="3" xfId="0" applyNumberFormat="1" applyFont="1" applyBorder="1"/>
    <xf numFmtId="3" fontId="48" fillId="0" borderId="3" xfId="2" applyNumberFormat="1" applyFont="1" applyBorder="1"/>
    <xf numFmtId="3" fontId="4" fillId="2" borderId="19" xfId="2" applyNumberFormat="1" applyFont="1" applyFill="1" applyBorder="1"/>
    <xf numFmtId="3" fontId="37" fillId="2" borderId="3" xfId="2" applyNumberFormat="1" applyFont="1" applyFill="1" applyBorder="1"/>
    <xf numFmtId="3" fontId="14" fillId="2" borderId="3" xfId="2" applyNumberFormat="1" applyFont="1" applyFill="1" applyBorder="1" applyAlignment="1">
      <alignment horizontal="right"/>
    </xf>
    <xf numFmtId="3" fontId="27" fillId="2" borderId="3" xfId="2" applyNumberFormat="1" applyFont="1" applyFill="1" applyBorder="1"/>
    <xf numFmtId="3" fontId="37" fillId="2" borderId="3" xfId="2" applyNumberFormat="1" applyFont="1" applyFill="1" applyBorder="1" applyAlignment="1">
      <alignment horizontal="right"/>
    </xf>
    <xf numFmtId="3" fontId="14" fillId="2" borderId="16" xfId="2" applyNumberFormat="1" applyFont="1" applyFill="1" applyBorder="1"/>
    <xf numFmtId="3" fontId="67" fillId="2" borderId="1" xfId="2" applyNumberFormat="1" applyFont="1" applyFill="1" applyBorder="1"/>
    <xf numFmtId="3" fontId="0" fillId="0" borderId="6" xfId="0" applyNumberFormat="1" applyBorder="1"/>
    <xf numFmtId="3" fontId="14" fillId="2" borderId="19" xfId="1" applyNumberFormat="1" applyFont="1" applyFill="1" applyBorder="1" applyAlignment="1">
      <alignment vertical="center"/>
    </xf>
    <xf numFmtId="3" fontId="37" fillId="2" borderId="3" xfId="1" applyNumberFormat="1" applyFont="1" applyFill="1" applyBorder="1" applyAlignment="1">
      <alignment vertical="center"/>
    </xf>
    <xf numFmtId="3" fontId="14" fillId="2" borderId="3" xfId="1" applyNumberFormat="1" applyFont="1" applyFill="1" applyBorder="1" applyAlignment="1">
      <alignment vertical="center"/>
    </xf>
    <xf numFmtId="3" fontId="39" fillId="2" borderId="3" xfId="1" applyNumberFormat="1" applyFont="1" applyFill="1" applyBorder="1"/>
    <xf numFmtId="3" fontId="39" fillId="2" borderId="3" xfId="1" applyNumberFormat="1" applyFont="1" applyFill="1" applyBorder="1" applyAlignment="1">
      <alignment vertical="center"/>
    </xf>
    <xf numFmtId="3" fontId="39" fillId="2" borderId="15" xfId="1" applyNumberFormat="1" applyFont="1" applyFill="1" applyBorder="1"/>
    <xf numFmtId="3" fontId="10" fillId="2" borderId="19" xfId="2" applyNumberFormat="1" applyFont="1" applyFill="1" applyBorder="1"/>
    <xf numFmtId="3" fontId="39" fillId="2" borderId="16" xfId="1" applyNumberFormat="1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39" fillId="2" borderId="14" xfId="1" applyNumberFormat="1" applyFont="1" applyFill="1" applyBorder="1" applyAlignment="1">
      <alignment horizontal="center" vertical="center" wrapText="1"/>
    </xf>
    <xf numFmtId="0" fontId="39" fillId="2" borderId="9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vertical="center"/>
    </xf>
    <xf numFmtId="3" fontId="37" fillId="2" borderId="1" xfId="1" applyNumberFormat="1" applyFont="1" applyFill="1" applyBorder="1" applyAlignment="1">
      <alignment vertical="center"/>
    </xf>
    <xf numFmtId="3" fontId="15" fillId="2" borderId="1" xfId="1" applyNumberFormat="1" applyFont="1" applyFill="1" applyBorder="1" applyAlignment="1">
      <alignment vertical="center"/>
    </xf>
    <xf numFmtId="3" fontId="37" fillId="2" borderId="1" xfId="1" applyNumberFormat="1" applyFont="1" applyFill="1" applyBorder="1" applyAlignment="1">
      <alignment horizontal="right" vertical="center"/>
    </xf>
    <xf numFmtId="3" fontId="14" fillId="2" borderId="6" xfId="1" applyNumberFormat="1" applyFont="1" applyFill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3" fontId="15" fillId="2" borderId="13" xfId="0" applyNumberFormat="1" applyFont="1" applyFill="1" applyBorder="1" applyAlignment="1">
      <alignment horizontal="right"/>
    </xf>
    <xf numFmtId="3" fontId="15" fillId="2" borderId="6" xfId="0" applyNumberFormat="1" applyFont="1" applyFill="1" applyBorder="1" applyAlignment="1">
      <alignment horizontal="right"/>
    </xf>
    <xf numFmtId="3" fontId="38" fillId="2" borderId="19" xfId="0" applyNumberFormat="1" applyFont="1" applyFill="1" applyBorder="1" applyAlignment="1">
      <alignment horizontal="right"/>
    </xf>
    <xf numFmtId="3" fontId="5" fillId="2" borderId="37" xfId="0" applyNumberFormat="1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3" fontId="38" fillId="2" borderId="3" xfId="0" applyNumberFormat="1" applyFont="1" applyFill="1" applyBorder="1" applyAlignment="1">
      <alignment horizontal="right"/>
    </xf>
    <xf numFmtId="3" fontId="15" fillId="2" borderId="37" xfId="0" applyNumberFormat="1" applyFont="1" applyFill="1" applyBorder="1" applyAlignment="1">
      <alignment horizontal="right"/>
    </xf>
    <xf numFmtId="3" fontId="1" fillId="0" borderId="1" xfId="2" applyNumberFormat="1" applyBorder="1"/>
    <xf numFmtId="3" fontId="1" fillId="0" borderId="8" xfId="2" applyNumberFormat="1" applyBorder="1"/>
    <xf numFmtId="3" fontId="1" fillId="0" borderId="18" xfId="2" applyNumberFormat="1" applyBorder="1"/>
    <xf numFmtId="3" fontId="1" fillId="0" borderId="25" xfId="2" applyNumberFormat="1" applyBorder="1"/>
    <xf numFmtId="3" fontId="1" fillId="0" borderId="26" xfId="2" applyNumberFormat="1" applyBorder="1"/>
    <xf numFmtId="3" fontId="39" fillId="2" borderId="19" xfId="2" applyNumberFormat="1" applyFont="1" applyFill="1" applyBorder="1"/>
    <xf numFmtId="3" fontId="41" fillId="2" borderId="3" xfId="2" applyNumberFormat="1" applyFont="1" applyFill="1" applyBorder="1"/>
    <xf numFmtId="3" fontId="39" fillId="2" borderId="3" xfId="2" applyNumberFormat="1" applyFont="1" applyFill="1" applyBorder="1"/>
    <xf numFmtId="3" fontId="39" fillId="0" borderId="3" xfId="2" applyNumberFormat="1" applyFont="1" applyBorder="1"/>
    <xf numFmtId="3" fontId="41" fillId="0" borderId="3" xfId="2" applyNumberFormat="1" applyFont="1" applyBorder="1"/>
    <xf numFmtId="3" fontId="41" fillId="0" borderId="18" xfId="2" applyNumberFormat="1" applyFont="1" applyBorder="1"/>
    <xf numFmtId="3" fontId="14" fillId="2" borderId="19" xfId="2" applyNumberFormat="1" applyFont="1" applyFill="1" applyBorder="1"/>
    <xf numFmtId="3" fontId="14" fillId="2" borderId="3" xfId="2" applyNumberFormat="1" applyFont="1" applyFill="1" applyBorder="1"/>
    <xf numFmtId="0" fontId="13" fillId="2" borderId="0" xfId="2" applyFont="1" applyFill="1" applyAlignment="1">
      <alignment horizontal="right"/>
    </xf>
    <xf numFmtId="0" fontId="14" fillId="2" borderId="0" xfId="2" applyFont="1" applyFill="1" applyAlignment="1">
      <alignment horizontal="right"/>
    </xf>
    <xf numFmtId="0" fontId="16" fillId="0" borderId="0" xfId="2" applyFont="1" applyAlignment="1">
      <alignment horizontal="right"/>
    </xf>
    <xf numFmtId="0" fontId="54" fillId="2" borderId="1" xfId="2" applyFont="1" applyFill="1" applyBorder="1"/>
    <xf numFmtId="0" fontId="23" fillId="2" borderId="1" xfId="2" applyFont="1" applyFill="1" applyBorder="1"/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3" fontId="4" fillId="2" borderId="38" xfId="0" applyNumberFormat="1" applyFont="1" applyFill="1" applyBorder="1" applyAlignment="1">
      <alignment horizontal="right" vertical="center"/>
    </xf>
    <xf numFmtId="3" fontId="4" fillId="2" borderId="38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7" fillId="0" borderId="32" xfId="2" applyFont="1" applyBorder="1" applyAlignment="1">
      <alignment horizontal="right"/>
    </xf>
    <xf numFmtId="0" fontId="23" fillId="2" borderId="33" xfId="2" applyFont="1" applyFill="1" applyBorder="1" applyAlignment="1">
      <alignment horizontal="center" wrapText="1"/>
    </xf>
    <xf numFmtId="0" fontId="23" fillId="2" borderId="34" xfId="2" applyFont="1" applyFill="1" applyBorder="1" applyAlignment="1">
      <alignment horizont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" fillId="0" borderId="32" xfId="2" applyBorder="1" applyAlignment="1">
      <alignment horizontal="right"/>
    </xf>
    <xf numFmtId="0" fontId="13" fillId="0" borderId="0" xfId="2" applyFont="1" applyAlignment="1">
      <alignment horizontal="center"/>
    </xf>
    <xf numFmtId="0" fontId="68" fillId="2" borderId="2" xfId="1" applyFont="1" applyFill="1" applyBorder="1"/>
    <xf numFmtId="0" fontId="14" fillId="2" borderId="9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1" fillId="2" borderId="2" xfId="1" applyFont="1" applyFill="1" applyBorder="1"/>
    <xf numFmtId="0" fontId="54" fillId="2" borderId="2" xfId="1" applyFont="1" applyFill="1" applyBorder="1"/>
    <xf numFmtId="3" fontId="17" fillId="0" borderId="1" xfId="0" applyNumberFormat="1" applyFont="1" applyBorder="1"/>
    <xf numFmtId="3" fontId="17" fillId="0" borderId="3" xfId="0" applyNumberFormat="1" applyFont="1" applyBorder="1"/>
    <xf numFmtId="3" fontId="51" fillId="0" borderId="1" xfId="0" applyNumberFormat="1" applyFont="1" applyBorder="1"/>
    <xf numFmtId="3" fontId="51" fillId="0" borderId="3" xfId="0" applyNumberFormat="1" applyFont="1" applyBorder="1"/>
    <xf numFmtId="0" fontId="49" fillId="2" borderId="2" xfId="1" applyFont="1" applyFill="1" applyBorder="1"/>
    <xf numFmtId="0" fontId="17" fillId="2" borderId="2" xfId="1" applyFont="1" applyFill="1" applyBorder="1"/>
    <xf numFmtId="3" fontId="15" fillId="2" borderId="8" xfId="1" applyNumberFormat="1" applyFont="1" applyFill="1" applyBorder="1"/>
    <xf numFmtId="3" fontId="17" fillId="0" borderId="8" xfId="0" applyNumberFormat="1" applyFont="1" applyBorder="1"/>
    <xf numFmtId="3" fontId="17" fillId="0" borderId="18" xfId="0" applyNumberFormat="1" applyFont="1" applyBorder="1"/>
    <xf numFmtId="3" fontId="50" fillId="0" borderId="6" xfId="0" applyNumberFormat="1" applyFont="1" applyBorder="1"/>
    <xf numFmtId="3" fontId="50" fillId="0" borderId="19" xfId="0" applyNumberFormat="1" applyFont="1" applyBorder="1"/>
    <xf numFmtId="3" fontId="50" fillId="0" borderId="1" xfId="0" applyNumberFormat="1" applyFont="1" applyBorder="1"/>
    <xf numFmtId="3" fontId="50" fillId="0" borderId="3" xfId="0" applyNumberFormat="1" applyFont="1" applyBorder="1"/>
    <xf numFmtId="3" fontId="61" fillId="0" borderId="1" xfId="0" applyNumberFormat="1" applyFont="1" applyBorder="1"/>
    <xf numFmtId="3" fontId="61" fillId="0" borderId="3" xfId="0" applyNumberFormat="1" applyFont="1" applyBorder="1"/>
    <xf numFmtId="3" fontId="50" fillId="0" borderId="4" xfId="0" applyNumberFormat="1" applyFont="1" applyBorder="1"/>
    <xf numFmtId="3" fontId="50" fillId="0" borderId="5" xfId="0" applyNumberFormat="1" applyFont="1" applyBorder="1"/>
    <xf numFmtId="0" fontId="63" fillId="2" borderId="2" xfId="1" applyFont="1" applyFill="1" applyBorder="1" applyAlignment="1">
      <alignment vertical="center"/>
    </xf>
    <xf numFmtId="0" fontId="60" fillId="2" borderId="2" xfId="1" applyFont="1" applyFill="1" applyBorder="1" applyAlignment="1">
      <alignment vertical="center"/>
    </xf>
    <xf numFmtId="0" fontId="23" fillId="2" borderId="12" xfId="1" applyFont="1" applyFill="1" applyBorder="1" applyAlignment="1">
      <alignment vertical="center"/>
    </xf>
    <xf numFmtId="0" fontId="69" fillId="2" borderId="2" xfId="1" applyFont="1" applyFill="1" applyBorder="1"/>
    <xf numFmtId="0" fontId="70" fillId="2" borderId="2" xfId="1" applyFont="1" applyFill="1" applyBorder="1" applyAlignment="1">
      <alignment vertical="center"/>
    </xf>
    <xf numFmtId="0" fontId="49" fillId="2" borderId="2" xfId="1" applyFont="1" applyFill="1" applyBorder="1" applyAlignment="1">
      <alignment vertical="center"/>
    </xf>
    <xf numFmtId="0" fontId="71" fillId="2" borderId="2" xfId="1" applyFont="1" applyFill="1" applyBorder="1" applyAlignment="1">
      <alignment vertical="center"/>
    </xf>
    <xf numFmtId="0" fontId="68" fillId="2" borderId="15" xfId="1" applyFont="1" applyFill="1" applyBorder="1"/>
    <xf numFmtId="0" fontId="72" fillId="2" borderId="2" xfId="1" applyFont="1" applyFill="1" applyBorder="1" applyAlignment="1">
      <alignment vertical="center"/>
    </xf>
    <xf numFmtId="0" fontId="68" fillId="2" borderId="2" xfId="1" applyFont="1" applyFill="1" applyBorder="1" applyAlignment="1">
      <alignment vertical="center"/>
    </xf>
    <xf numFmtId="0" fontId="68" fillId="2" borderId="9" xfId="1" applyFont="1" applyFill="1" applyBorder="1"/>
    <xf numFmtId="3" fontId="56" fillId="0" borderId="0" xfId="2" applyNumberFormat="1" applyFont="1" applyBorder="1"/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I80"/>
  <sheetViews>
    <sheetView workbookViewId="0">
      <selection activeCell="D34" sqref="D34"/>
    </sheetView>
  </sheetViews>
  <sheetFormatPr defaultRowHeight="13.2" x14ac:dyDescent="0.25"/>
  <cols>
    <col min="1" max="1" width="17.88671875" customWidth="1"/>
    <col min="2" max="2" width="18.5546875" customWidth="1"/>
    <col min="3" max="3" width="24.6640625" customWidth="1"/>
    <col min="4" max="4" width="25.109375" customWidth="1"/>
    <col min="5" max="5" width="22.33203125" customWidth="1"/>
    <col min="6" max="6" width="12.5546875" customWidth="1"/>
    <col min="8" max="9" width="10.88671875" customWidth="1"/>
  </cols>
  <sheetData>
    <row r="1" spans="1:9" ht="15.6" x14ac:dyDescent="0.3">
      <c r="A1" s="425" t="s">
        <v>280</v>
      </c>
      <c r="B1" s="425"/>
      <c r="C1" s="425"/>
      <c r="D1" s="425"/>
    </row>
    <row r="2" spans="1:9" ht="21.75" customHeight="1" x14ac:dyDescent="0.25">
      <c r="A2" s="92"/>
      <c r="B2" s="92"/>
      <c r="C2" s="92"/>
      <c r="D2" s="93"/>
      <c r="E2" s="93"/>
      <c r="F2" s="92"/>
      <c r="G2" s="93"/>
      <c r="H2" s="93"/>
      <c r="I2" s="93"/>
    </row>
    <row r="3" spans="1:9" ht="15.6" x14ac:dyDescent="0.3">
      <c r="A3" s="120"/>
      <c r="B3" s="94"/>
      <c r="F3" s="66"/>
      <c r="G3" s="92"/>
      <c r="H3" s="92"/>
      <c r="I3" s="92"/>
    </row>
    <row r="4" spans="1:9" ht="17.399999999999999" x14ac:dyDescent="0.3">
      <c r="B4" s="73" t="s">
        <v>32</v>
      </c>
      <c r="C4" s="96"/>
      <c r="D4" s="96"/>
      <c r="E4" s="96"/>
      <c r="F4" s="14"/>
      <c r="G4" s="14"/>
      <c r="H4" s="14"/>
      <c r="I4" s="14"/>
    </row>
    <row r="5" spans="1:9" x14ac:dyDescent="0.25">
      <c r="C5" s="96"/>
      <c r="D5" s="96"/>
      <c r="E5" s="96"/>
      <c r="F5" s="14"/>
      <c r="G5" s="14"/>
      <c r="H5" s="14"/>
      <c r="I5" s="14"/>
    </row>
    <row r="6" spans="1:9" x14ac:dyDescent="0.25">
      <c r="C6" s="96"/>
      <c r="D6" s="96"/>
      <c r="E6" s="96"/>
      <c r="F6" s="14"/>
      <c r="G6" s="14"/>
      <c r="H6" s="14"/>
      <c r="I6" s="14"/>
    </row>
    <row r="7" spans="1:9" ht="15.6" x14ac:dyDescent="0.3">
      <c r="A7" s="120" t="s">
        <v>62</v>
      </c>
      <c r="B7" s="121"/>
      <c r="C7" s="95"/>
      <c r="D7" s="95"/>
      <c r="E7" s="96"/>
      <c r="F7" s="14"/>
      <c r="G7" s="14"/>
      <c r="H7" s="14"/>
      <c r="I7" s="14"/>
    </row>
    <row r="8" spans="1:9" ht="13.8" x14ac:dyDescent="0.25">
      <c r="B8" s="121"/>
      <c r="C8" s="95"/>
      <c r="D8" s="95"/>
      <c r="E8" s="96"/>
      <c r="F8" s="14"/>
      <c r="G8" s="14"/>
      <c r="H8" s="14"/>
      <c r="I8" s="14"/>
    </row>
    <row r="9" spans="1:9" x14ac:dyDescent="0.25">
      <c r="C9" s="95"/>
      <c r="D9" s="95"/>
      <c r="E9" s="96"/>
      <c r="F9" s="14"/>
      <c r="G9" s="14"/>
      <c r="H9" s="14"/>
      <c r="I9" s="14"/>
    </row>
    <row r="10" spans="1:9" ht="13.8" x14ac:dyDescent="0.25">
      <c r="B10" s="121" t="s">
        <v>33</v>
      </c>
      <c r="C10" s="429"/>
      <c r="D10" s="429"/>
      <c r="E10" s="96"/>
      <c r="F10" s="14"/>
      <c r="G10" s="14"/>
      <c r="H10" s="14"/>
      <c r="I10" s="14"/>
    </row>
    <row r="11" spans="1:9" x14ac:dyDescent="0.25">
      <c r="C11" s="429"/>
      <c r="D11" s="429"/>
      <c r="E11" s="96"/>
      <c r="F11" s="14"/>
      <c r="G11" s="14"/>
      <c r="H11" s="14"/>
      <c r="I11" s="14"/>
    </row>
    <row r="12" spans="1:9" ht="15.6" x14ac:dyDescent="0.3">
      <c r="A12" s="120" t="s">
        <v>72</v>
      </c>
      <c r="B12" s="121"/>
      <c r="C12" s="95"/>
      <c r="D12" s="95"/>
      <c r="E12" s="96"/>
      <c r="F12" s="14"/>
    </row>
    <row r="13" spans="1:9" ht="15.6" x14ac:dyDescent="0.3">
      <c r="A13" s="120"/>
      <c r="B13" s="121"/>
      <c r="C13" s="95"/>
      <c r="D13" s="95"/>
      <c r="G13" s="14"/>
      <c r="H13" s="14"/>
    </row>
    <row r="14" spans="1:9" ht="13.8" x14ac:dyDescent="0.25">
      <c r="B14" s="121" t="s">
        <v>75</v>
      </c>
      <c r="C14" s="14"/>
      <c r="D14" s="14"/>
      <c r="F14" s="66"/>
      <c r="G14" s="92"/>
      <c r="H14" s="92"/>
      <c r="I14" s="92"/>
    </row>
    <row r="15" spans="1:9" x14ac:dyDescent="0.25">
      <c r="C15" s="428"/>
      <c r="D15" s="428"/>
      <c r="F15" s="14"/>
      <c r="G15" s="14"/>
      <c r="H15" s="14"/>
      <c r="I15" s="14"/>
    </row>
    <row r="16" spans="1:9" x14ac:dyDescent="0.25">
      <c r="C16" s="428"/>
      <c r="D16" s="428"/>
      <c r="F16" s="14"/>
      <c r="G16" s="14"/>
      <c r="H16" s="14"/>
      <c r="I16" s="14"/>
    </row>
    <row r="17" spans="1:9" x14ac:dyDescent="0.25">
      <c r="A17" t="s">
        <v>158</v>
      </c>
      <c r="D17" s="96"/>
      <c r="F17" s="14"/>
      <c r="G17" s="14"/>
      <c r="H17" s="14"/>
      <c r="I17" s="14"/>
    </row>
    <row r="18" spans="1:9" x14ac:dyDescent="0.25">
      <c r="D18" s="96"/>
      <c r="F18" s="14"/>
      <c r="G18" s="14"/>
      <c r="H18" s="14"/>
      <c r="I18" s="14"/>
    </row>
    <row r="19" spans="1:9" x14ac:dyDescent="0.25">
      <c r="B19" t="s">
        <v>159</v>
      </c>
      <c r="D19" s="96"/>
      <c r="F19" s="14"/>
      <c r="G19" s="14"/>
      <c r="H19" s="14"/>
      <c r="I19" s="14"/>
    </row>
    <row r="20" spans="1:9" x14ac:dyDescent="0.25">
      <c r="D20" s="429"/>
      <c r="F20" s="14"/>
      <c r="G20" s="14"/>
      <c r="H20" s="14"/>
      <c r="I20" s="14"/>
    </row>
    <row r="21" spans="1:9" x14ac:dyDescent="0.25">
      <c r="B21" t="s">
        <v>66</v>
      </c>
      <c r="D21" s="429"/>
      <c r="F21" s="14"/>
      <c r="G21" s="14"/>
      <c r="H21" s="14"/>
      <c r="I21" s="14"/>
    </row>
    <row r="22" spans="1:9" x14ac:dyDescent="0.25">
      <c r="B22" t="s">
        <v>160</v>
      </c>
      <c r="C22" s="95"/>
      <c r="D22" s="95"/>
      <c r="F22" s="14"/>
      <c r="G22" s="14"/>
      <c r="H22" s="14"/>
      <c r="I22" s="14"/>
    </row>
    <row r="23" spans="1:9" x14ac:dyDescent="0.25">
      <c r="B23" t="s">
        <v>60</v>
      </c>
      <c r="C23" s="95"/>
      <c r="D23" s="95"/>
      <c r="F23" s="14"/>
      <c r="G23" s="14"/>
      <c r="H23" s="14"/>
      <c r="I23" s="14"/>
    </row>
    <row r="24" spans="1:9" x14ac:dyDescent="0.25">
      <c r="B24" t="s">
        <v>61</v>
      </c>
      <c r="C24" s="95"/>
      <c r="D24" s="95"/>
      <c r="F24" s="14"/>
      <c r="G24" s="14"/>
      <c r="H24" s="14"/>
      <c r="I24" s="14"/>
    </row>
    <row r="25" spans="1:9" x14ac:dyDescent="0.25">
      <c r="B25" t="s">
        <v>15</v>
      </c>
      <c r="C25" s="95"/>
      <c r="D25" s="95"/>
      <c r="F25" s="14"/>
      <c r="G25" s="14"/>
      <c r="H25" s="14"/>
      <c r="I25" s="14"/>
    </row>
    <row r="26" spans="1:9" x14ac:dyDescent="0.25">
      <c r="B26" t="s">
        <v>161</v>
      </c>
    </row>
    <row r="27" spans="1:9" x14ac:dyDescent="0.25">
      <c r="B27" t="s">
        <v>162</v>
      </c>
    </row>
    <row r="28" spans="1:9" x14ac:dyDescent="0.25">
      <c r="B28" t="s">
        <v>163</v>
      </c>
    </row>
    <row r="29" spans="1:9" x14ac:dyDescent="0.25">
      <c r="B29" t="s">
        <v>227</v>
      </c>
    </row>
    <row r="30" spans="1:9" x14ac:dyDescent="0.25">
      <c r="B30" t="s">
        <v>164</v>
      </c>
    </row>
    <row r="31" spans="1:9" x14ac:dyDescent="0.25">
      <c r="B31" t="s">
        <v>262</v>
      </c>
    </row>
    <row r="33" spans="1:9" ht="44.25" customHeight="1" x14ac:dyDescent="0.25">
      <c r="A33" s="92"/>
      <c r="B33" s="92"/>
      <c r="C33" s="92"/>
      <c r="D33" s="93"/>
      <c r="E33" s="93"/>
      <c r="F33" s="92"/>
      <c r="G33" s="93"/>
      <c r="H33" s="93"/>
      <c r="I33" s="93"/>
    </row>
    <row r="34" spans="1:9" x14ac:dyDescent="0.25">
      <c r="A34" s="428"/>
      <c r="B34" s="94"/>
      <c r="F34" s="66"/>
      <c r="G34" s="92"/>
      <c r="H34" s="92"/>
      <c r="I34" s="92"/>
    </row>
    <row r="35" spans="1:9" x14ac:dyDescent="0.25">
      <c r="A35" s="427"/>
      <c r="C35" s="429"/>
      <c r="D35" s="429"/>
      <c r="E35" s="96"/>
      <c r="F35" s="14"/>
      <c r="G35" s="14"/>
      <c r="H35" s="14"/>
      <c r="I35" s="14"/>
    </row>
    <row r="36" spans="1:9" x14ac:dyDescent="0.25">
      <c r="A36" s="427"/>
      <c r="C36" s="429"/>
      <c r="D36" s="429"/>
      <c r="E36" s="96"/>
      <c r="F36" s="14"/>
      <c r="G36" s="14"/>
      <c r="H36" s="14"/>
      <c r="I36" s="14"/>
    </row>
    <row r="37" spans="1:9" x14ac:dyDescent="0.25">
      <c r="A37" s="427"/>
      <c r="C37" s="429"/>
      <c r="D37" s="429"/>
      <c r="E37" s="96"/>
      <c r="F37" s="14"/>
      <c r="G37" s="14"/>
      <c r="H37" s="14"/>
      <c r="I37" s="14"/>
    </row>
    <row r="38" spans="1:9" x14ac:dyDescent="0.25">
      <c r="A38" s="427"/>
      <c r="C38" s="95"/>
      <c r="D38" s="95"/>
      <c r="E38" s="96"/>
      <c r="F38" s="14"/>
      <c r="G38" s="14"/>
      <c r="H38" s="14"/>
      <c r="I38" s="14"/>
    </row>
    <row r="39" spans="1:9" x14ac:dyDescent="0.25">
      <c r="A39" s="427"/>
      <c r="C39" s="95"/>
      <c r="D39" s="95"/>
      <c r="E39" s="96"/>
      <c r="F39" s="14"/>
      <c r="G39" s="14"/>
      <c r="H39" s="14"/>
      <c r="I39" s="14"/>
    </row>
    <row r="40" spans="1:9" x14ac:dyDescent="0.25">
      <c r="A40" s="427"/>
      <c r="C40" s="95"/>
      <c r="D40" s="95"/>
      <c r="E40" s="96"/>
      <c r="F40" s="14"/>
      <c r="G40" s="14"/>
      <c r="H40" s="14"/>
      <c r="I40" s="14"/>
    </row>
    <row r="41" spans="1:9" x14ac:dyDescent="0.25">
      <c r="A41" s="427"/>
      <c r="C41" s="96"/>
      <c r="D41" s="96"/>
      <c r="E41" s="96"/>
      <c r="F41" s="14"/>
      <c r="G41" s="14"/>
      <c r="H41" s="14"/>
      <c r="I41" s="14"/>
    </row>
    <row r="42" spans="1:9" x14ac:dyDescent="0.25">
      <c r="A42" s="427"/>
      <c r="C42" s="96"/>
      <c r="D42" s="96"/>
      <c r="E42" s="96"/>
      <c r="F42" s="14"/>
      <c r="G42" s="14"/>
      <c r="H42" s="14"/>
      <c r="I42" s="14"/>
    </row>
    <row r="43" spans="1:9" x14ac:dyDescent="0.25">
      <c r="A43" s="426"/>
      <c r="C43" s="14"/>
      <c r="D43" s="14"/>
      <c r="E43" s="96"/>
      <c r="F43" s="14"/>
    </row>
    <row r="44" spans="1:9" x14ac:dyDescent="0.25">
      <c r="A44" s="427"/>
      <c r="C44" s="14"/>
      <c r="D44" s="14"/>
      <c r="G44" s="14"/>
      <c r="H44" s="14"/>
    </row>
    <row r="58" spans="1:7" ht="31.5" customHeight="1" x14ac:dyDescent="0.25">
      <c r="A58" s="92"/>
      <c r="B58" s="92"/>
      <c r="C58" s="92"/>
      <c r="D58" s="92"/>
      <c r="E58" s="92"/>
      <c r="F58" s="93"/>
      <c r="G58" s="93"/>
    </row>
    <row r="59" spans="1:7" x14ac:dyDescent="0.25">
      <c r="B59" s="97"/>
      <c r="C59" s="92"/>
      <c r="D59" s="66"/>
      <c r="E59" s="66"/>
      <c r="F59" s="92"/>
      <c r="G59" s="92"/>
    </row>
    <row r="60" spans="1:7" x14ac:dyDescent="0.25">
      <c r="A60" s="98"/>
      <c r="B60" s="97"/>
      <c r="C60" s="96"/>
      <c r="D60" s="14"/>
      <c r="E60" s="14"/>
      <c r="F60" s="14"/>
      <c r="G60" s="14"/>
    </row>
    <row r="61" spans="1:7" x14ac:dyDescent="0.25">
      <c r="A61" s="98"/>
      <c r="C61" s="96"/>
      <c r="D61" s="14"/>
      <c r="E61" s="14"/>
      <c r="F61" s="14"/>
      <c r="G61" s="14"/>
    </row>
    <row r="62" spans="1:7" x14ac:dyDescent="0.25">
      <c r="A62" s="98"/>
      <c r="C62" s="96"/>
      <c r="D62" s="14"/>
      <c r="E62" s="14"/>
      <c r="F62" s="14"/>
      <c r="G62" s="14"/>
    </row>
    <row r="63" spans="1:7" x14ac:dyDescent="0.25">
      <c r="A63" s="98"/>
      <c r="C63" s="95"/>
      <c r="D63" s="14"/>
      <c r="E63" s="14"/>
      <c r="F63" s="14"/>
      <c r="G63" s="14"/>
    </row>
    <row r="64" spans="1:7" x14ac:dyDescent="0.25">
      <c r="A64" s="98"/>
      <c r="C64" s="92"/>
      <c r="D64" s="14"/>
      <c r="E64" s="66"/>
      <c r="F64" s="66"/>
      <c r="G64" s="14"/>
    </row>
    <row r="65" spans="1:7" x14ac:dyDescent="0.25">
      <c r="A65" s="98"/>
      <c r="C65" s="95"/>
      <c r="D65" s="14"/>
      <c r="E65" s="14"/>
      <c r="F65" s="14"/>
      <c r="G65" s="14"/>
    </row>
    <row r="66" spans="1:7" x14ac:dyDescent="0.25">
      <c r="A66" s="98"/>
      <c r="C66" s="96"/>
      <c r="D66" s="14"/>
      <c r="E66" s="14"/>
      <c r="F66" s="14"/>
      <c r="G66" s="14"/>
    </row>
    <row r="67" spans="1:7" x14ac:dyDescent="0.25">
      <c r="A67" s="98"/>
      <c r="C67" s="96"/>
      <c r="D67" s="14"/>
      <c r="E67" s="14"/>
      <c r="F67" s="14"/>
      <c r="G67" s="14"/>
    </row>
    <row r="68" spans="1:7" x14ac:dyDescent="0.25">
      <c r="A68" s="98"/>
      <c r="C68" s="14"/>
      <c r="D68" s="14"/>
      <c r="E68" s="14"/>
    </row>
    <row r="69" spans="1:7" x14ac:dyDescent="0.25">
      <c r="A69" s="98"/>
      <c r="C69" s="92"/>
      <c r="F69" s="14"/>
      <c r="G69" s="14"/>
    </row>
    <row r="70" spans="1:7" x14ac:dyDescent="0.25">
      <c r="A70" s="93"/>
      <c r="B70" s="97"/>
      <c r="C70" s="95"/>
      <c r="D70" s="92"/>
      <c r="E70" s="66"/>
      <c r="F70" s="92"/>
      <c r="G70" s="92"/>
    </row>
    <row r="71" spans="1:7" x14ac:dyDescent="0.25">
      <c r="A71" s="98"/>
      <c r="D71" s="14"/>
      <c r="E71" s="14"/>
      <c r="F71" s="14"/>
      <c r="G71" s="14"/>
    </row>
    <row r="72" spans="1:7" x14ac:dyDescent="0.25">
      <c r="A72" s="98"/>
      <c r="D72" s="14"/>
      <c r="E72" s="14"/>
      <c r="F72" s="14"/>
      <c r="G72" s="14"/>
    </row>
    <row r="73" spans="1:7" x14ac:dyDescent="0.25">
      <c r="A73" s="98"/>
      <c r="D73" s="14"/>
      <c r="E73" s="14"/>
      <c r="F73" s="14"/>
      <c r="G73" s="14"/>
    </row>
    <row r="74" spans="1:7" x14ac:dyDescent="0.25">
      <c r="A74" s="98"/>
      <c r="D74" s="14"/>
      <c r="E74" s="14"/>
      <c r="F74" s="14"/>
      <c r="G74" s="14"/>
    </row>
    <row r="75" spans="1:7" x14ac:dyDescent="0.25">
      <c r="A75" s="98"/>
      <c r="C75" s="92"/>
      <c r="D75" s="14"/>
      <c r="E75" s="66"/>
      <c r="F75" s="14"/>
      <c r="G75" s="14"/>
    </row>
    <row r="76" spans="1:7" x14ac:dyDescent="0.25">
      <c r="A76" s="98"/>
      <c r="C76" s="99"/>
      <c r="D76" s="14"/>
      <c r="E76" s="14"/>
      <c r="F76" s="14"/>
      <c r="G76" s="14"/>
    </row>
    <row r="77" spans="1:7" x14ac:dyDescent="0.25">
      <c r="A77" s="98"/>
      <c r="C77" s="99"/>
      <c r="D77" s="14"/>
      <c r="E77" s="14"/>
      <c r="F77" s="14"/>
      <c r="G77" s="14"/>
    </row>
    <row r="78" spans="1:7" x14ac:dyDescent="0.25">
      <c r="A78" s="98"/>
      <c r="C78" s="96"/>
      <c r="D78" s="14"/>
      <c r="E78" s="14"/>
      <c r="F78" s="14"/>
      <c r="G78" s="14"/>
    </row>
    <row r="79" spans="1:7" x14ac:dyDescent="0.25">
      <c r="A79" s="98"/>
      <c r="C79" s="96"/>
      <c r="D79" s="14"/>
      <c r="E79" s="14"/>
      <c r="F79" s="14"/>
      <c r="G79" s="14"/>
    </row>
    <row r="80" spans="1:7" x14ac:dyDescent="0.25">
      <c r="A80" s="98"/>
      <c r="C80" s="96"/>
      <c r="D80" s="14"/>
      <c r="E80" s="14"/>
      <c r="F80" s="14"/>
      <c r="G80" s="14"/>
    </row>
  </sheetData>
  <mergeCells count="10">
    <mergeCell ref="A1:D1"/>
    <mergeCell ref="A43:A44"/>
    <mergeCell ref="C15:C16"/>
    <mergeCell ref="D15:D16"/>
    <mergeCell ref="D20:D21"/>
    <mergeCell ref="C10:C11"/>
    <mergeCell ref="D10:D11"/>
    <mergeCell ref="A34:A42"/>
    <mergeCell ref="C35:C37"/>
    <mergeCell ref="D35:D37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7"/>
  <dimension ref="A1:I125"/>
  <sheetViews>
    <sheetView zoomScaleNormal="100" workbookViewId="0">
      <selection activeCell="A94" sqref="A94:I125"/>
    </sheetView>
  </sheetViews>
  <sheetFormatPr defaultColWidth="9.109375" defaultRowHeight="13.2" x14ac:dyDescent="0.25"/>
  <cols>
    <col min="1" max="1" width="19.33203125" style="1" customWidth="1"/>
    <col min="2" max="2" width="11.33203125" style="1" customWidth="1"/>
    <col min="3" max="3" width="9.88671875" style="1" customWidth="1"/>
    <col min="4" max="4" width="10.33203125" style="1" customWidth="1"/>
    <col min="5" max="5" width="11.33203125" style="1" customWidth="1"/>
    <col min="6" max="6" width="10.5546875" style="1" customWidth="1"/>
    <col min="7" max="7" width="9.109375" style="1" customWidth="1"/>
    <col min="8" max="8" width="7.6640625" style="1" customWidth="1"/>
    <col min="9" max="9" width="4.109375" style="1" customWidth="1"/>
    <col min="10" max="16384" width="9.109375" style="1"/>
  </cols>
  <sheetData>
    <row r="1" spans="1:9" ht="13.8" customHeight="1" x14ac:dyDescent="0.3">
      <c r="A1" s="425" t="s">
        <v>271</v>
      </c>
      <c r="B1" s="425"/>
      <c r="C1" s="425"/>
      <c r="D1" s="425"/>
      <c r="E1" s="425"/>
      <c r="F1" s="425"/>
      <c r="G1" s="425"/>
      <c r="H1" s="425"/>
      <c r="I1" s="425"/>
    </row>
    <row r="2" spans="1:9" ht="15.6" x14ac:dyDescent="0.3">
      <c r="A2" s="7"/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7"/>
      <c r="B3" s="4"/>
      <c r="C3" s="35"/>
      <c r="D3" s="11"/>
      <c r="E3" s="11"/>
      <c r="F3" s="4"/>
      <c r="G3" s="4"/>
      <c r="H3" s="4"/>
      <c r="I3" s="4"/>
    </row>
    <row r="4" spans="1:9" ht="15.6" x14ac:dyDescent="0.3">
      <c r="A4" s="7" t="s">
        <v>240</v>
      </c>
      <c r="B4" s="41"/>
      <c r="C4" s="18"/>
      <c r="D4" s="41"/>
      <c r="E4" s="41"/>
      <c r="F4" s="41"/>
      <c r="G4" s="41"/>
      <c r="H4" s="41"/>
      <c r="I4" s="41"/>
    </row>
    <row r="5" spans="1:9" x14ac:dyDescent="0.25">
      <c r="A5" s="20"/>
      <c r="B5" s="41"/>
      <c r="C5" s="41"/>
      <c r="D5" s="41"/>
      <c r="E5" s="41"/>
      <c r="F5" s="41"/>
      <c r="G5" s="41"/>
      <c r="H5" s="4"/>
      <c r="I5" s="41"/>
    </row>
    <row r="6" spans="1:9" ht="13.8" thickBot="1" x14ac:dyDescent="0.3">
      <c r="A6" s="20"/>
      <c r="B6" s="41"/>
      <c r="C6" s="41"/>
      <c r="D6" s="41"/>
      <c r="E6" s="41"/>
      <c r="F6" s="41"/>
      <c r="G6" s="41"/>
      <c r="H6" s="433" t="s">
        <v>213</v>
      </c>
      <c r="I6" s="433"/>
    </row>
    <row r="7" spans="1:9" ht="15.6" customHeight="1" thickBot="1" x14ac:dyDescent="0.35">
      <c r="A7" s="42" t="s">
        <v>0</v>
      </c>
      <c r="B7" s="43"/>
      <c r="C7" s="43" t="s">
        <v>11</v>
      </c>
      <c r="D7" s="43"/>
      <c r="E7" s="43"/>
      <c r="F7" s="43"/>
      <c r="G7" s="43"/>
      <c r="H7" s="48"/>
      <c r="I7" s="49"/>
    </row>
    <row r="8" spans="1:9" ht="13.2" customHeight="1" x14ac:dyDescent="0.25">
      <c r="A8" s="45" t="s">
        <v>6</v>
      </c>
      <c r="B8" s="46" t="s">
        <v>3</v>
      </c>
      <c r="C8" s="46" t="s">
        <v>4</v>
      </c>
      <c r="D8" s="46" t="s">
        <v>8</v>
      </c>
      <c r="E8" s="46" t="s">
        <v>1</v>
      </c>
      <c r="F8" s="46" t="s">
        <v>167</v>
      </c>
      <c r="G8" s="46" t="s">
        <v>169</v>
      </c>
      <c r="H8" s="47" t="s">
        <v>10</v>
      </c>
      <c r="I8" s="434" t="s">
        <v>5</v>
      </c>
    </row>
    <row r="9" spans="1:9" ht="15.6" customHeight="1" thickBot="1" x14ac:dyDescent="0.3">
      <c r="A9" s="186"/>
      <c r="B9" s="39"/>
      <c r="C9" s="39" t="s">
        <v>7</v>
      </c>
      <c r="D9" s="39" t="s">
        <v>9</v>
      </c>
      <c r="E9" s="39" t="s">
        <v>7</v>
      </c>
      <c r="F9" s="39" t="s">
        <v>168</v>
      </c>
      <c r="G9" s="39" t="s">
        <v>7</v>
      </c>
      <c r="H9" s="44" t="s">
        <v>170</v>
      </c>
      <c r="I9" s="435"/>
    </row>
    <row r="10" spans="1:9" ht="15" customHeight="1" x14ac:dyDescent="0.25">
      <c r="A10" s="151" t="s">
        <v>73</v>
      </c>
      <c r="B10" s="38"/>
      <c r="C10" s="38"/>
      <c r="D10" s="38"/>
      <c r="E10" s="38"/>
      <c r="F10" s="38"/>
      <c r="G10" s="38"/>
      <c r="H10" s="38"/>
      <c r="I10" s="71"/>
    </row>
    <row r="11" spans="1:9" ht="15" customHeight="1" x14ac:dyDescent="0.25">
      <c r="A11" s="187" t="s">
        <v>13</v>
      </c>
      <c r="B11" s="191">
        <f t="shared" ref="B11:B22" si="0">SUM(C11:E11)</f>
        <v>18366000</v>
      </c>
      <c r="C11" s="192">
        <v>14402000</v>
      </c>
      <c r="D11" s="192">
        <v>1800000</v>
      </c>
      <c r="E11" s="192">
        <v>2164000</v>
      </c>
      <c r="F11" s="192"/>
      <c r="G11" s="192"/>
      <c r="H11" s="192">
        <v>3192000</v>
      </c>
      <c r="I11" s="193">
        <v>1</v>
      </c>
    </row>
    <row r="12" spans="1:9" ht="15" customHeight="1" x14ac:dyDescent="0.25">
      <c r="A12" s="188"/>
      <c r="B12" s="191">
        <f t="shared" si="0"/>
        <v>0</v>
      </c>
      <c r="C12" s="194"/>
      <c r="D12" s="194"/>
      <c r="E12" s="191"/>
      <c r="F12" s="191"/>
      <c r="G12" s="194"/>
      <c r="H12" s="191"/>
      <c r="I12" s="195"/>
    </row>
    <row r="13" spans="1:9" ht="15" customHeight="1" x14ac:dyDescent="0.25">
      <c r="A13" s="189" t="s">
        <v>12</v>
      </c>
      <c r="B13" s="191">
        <f t="shared" si="0"/>
        <v>0</v>
      </c>
      <c r="C13" s="191"/>
      <c r="D13" s="191"/>
      <c r="E13" s="191"/>
      <c r="F13" s="191"/>
      <c r="G13" s="191"/>
      <c r="H13" s="191"/>
      <c r="I13" s="195"/>
    </row>
    <row r="14" spans="1:9" ht="15.6" customHeight="1" x14ac:dyDescent="0.25">
      <c r="A14" s="188" t="s">
        <v>212</v>
      </c>
      <c r="B14" s="191">
        <f t="shared" si="0"/>
        <v>7714455</v>
      </c>
      <c r="C14" s="191">
        <v>7243620</v>
      </c>
      <c r="D14" s="191">
        <v>470835</v>
      </c>
      <c r="E14" s="191"/>
      <c r="F14" s="191"/>
      <c r="G14" s="191"/>
      <c r="H14" s="191"/>
      <c r="I14" s="195">
        <v>18</v>
      </c>
    </row>
    <row r="15" spans="1:9" ht="15.6" customHeight="1" x14ac:dyDescent="0.25">
      <c r="A15" s="188" t="s">
        <v>14</v>
      </c>
      <c r="B15" s="191">
        <f t="shared" si="0"/>
        <v>5299050</v>
      </c>
      <c r="C15" s="191">
        <v>150000</v>
      </c>
      <c r="D15" s="191">
        <v>20250</v>
      </c>
      <c r="E15" s="191">
        <v>5128800</v>
      </c>
      <c r="F15" s="191"/>
      <c r="G15" s="191"/>
      <c r="H15" s="191">
        <v>5000</v>
      </c>
      <c r="I15" s="195"/>
    </row>
    <row r="16" spans="1:9" ht="15.6" customHeight="1" x14ac:dyDescent="0.25">
      <c r="A16" s="188" t="s">
        <v>226</v>
      </c>
      <c r="B16" s="191">
        <f t="shared" si="0"/>
        <v>278000</v>
      </c>
      <c r="C16" s="191"/>
      <c r="D16" s="191"/>
      <c r="E16" s="191">
        <v>278000</v>
      </c>
      <c r="F16" s="191"/>
      <c r="G16" s="191"/>
      <c r="H16" s="191"/>
      <c r="I16" s="195"/>
    </row>
    <row r="17" spans="1:9" ht="15.6" customHeight="1" x14ac:dyDescent="0.25">
      <c r="A17" s="188" t="s">
        <v>250</v>
      </c>
      <c r="B17" s="191">
        <f t="shared" si="0"/>
        <v>3524000</v>
      </c>
      <c r="C17" s="191">
        <v>1278000</v>
      </c>
      <c r="D17" s="191">
        <v>175000</v>
      </c>
      <c r="E17" s="191">
        <v>2071000</v>
      </c>
      <c r="F17" s="191"/>
      <c r="G17" s="191"/>
      <c r="H17" s="191"/>
      <c r="I17" s="195">
        <v>1</v>
      </c>
    </row>
    <row r="18" spans="1:9" ht="15.6" customHeight="1" x14ac:dyDescent="0.25">
      <c r="A18" s="188" t="s">
        <v>16</v>
      </c>
      <c r="B18" s="191">
        <f t="shared" si="0"/>
        <v>106000</v>
      </c>
      <c r="C18" s="191"/>
      <c r="D18" s="191"/>
      <c r="E18" s="191">
        <v>106000</v>
      </c>
      <c r="F18" s="191"/>
      <c r="G18" s="191"/>
      <c r="H18" s="191"/>
      <c r="I18" s="195"/>
    </row>
    <row r="19" spans="1:9" ht="15.6" customHeight="1" x14ac:dyDescent="0.25">
      <c r="A19" s="188" t="s">
        <v>15</v>
      </c>
      <c r="B19" s="191">
        <f t="shared" si="0"/>
        <v>4400000</v>
      </c>
      <c r="C19" s="191"/>
      <c r="D19" s="191"/>
      <c r="E19" s="191">
        <v>4400000</v>
      </c>
      <c r="F19" s="191"/>
      <c r="G19" s="191"/>
      <c r="H19" s="191"/>
      <c r="I19" s="195"/>
    </row>
    <row r="20" spans="1:9" ht="15.6" customHeight="1" x14ac:dyDescent="0.25">
      <c r="A20" s="188" t="s">
        <v>179</v>
      </c>
      <c r="B20" s="191">
        <f>SUM(C20:F20)</f>
        <v>1940000</v>
      </c>
      <c r="C20" s="191"/>
      <c r="D20" s="191"/>
      <c r="E20" s="191">
        <v>1940000</v>
      </c>
      <c r="F20" s="194"/>
      <c r="G20" s="191"/>
      <c r="H20" s="191"/>
      <c r="I20" s="195"/>
    </row>
    <row r="21" spans="1:9" ht="15.6" customHeight="1" x14ac:dyDescent="0.25">
      <c r="A21" s="190" t="s">
        <v>219</v>
      </c>
      <c r="B21" s="191">
        <f t="shared" si="0"/>
        <v>9039858</v>
      </c>
      <c r="C21" s="196"/>
      <c r="D21" s="196"/>
      <c r="E21" s="196">
        <v>9039858</v>
      </c>
      <c r="F21" s="196"/>
      <c r="G21" s="196"/>
      <c r="H21" s="196"/>
      <c r="I21" s="197"/>
    </row>
    <row r="22" spans="1:9" ht="15.6" customHeight="1" x14ac:dyDescent="0.25">
      <c r="A22" s="188" t="s">
        <v>218</v>
      </c>
      <c r="B22" s="191">
        <f t="shared" si="0"/>
        <v>2496600</v>
      </c>
      <c r="C22" s="191"/>
      <c r="D22" s="191"/>
      <c r="E22" s="191">
        <v>2496600</v>
      </c>
      <c r="F22" s="191"/>
      <c r="G22" s="191"/>
      <c r="H22" s="191"/>
      <c r="I22" s="195"/>
    </row>
    <row r="23" spans="1:9" ht="15.6" customHeight="1" x14ac:dyDescent="0.25">
      <c r="A23" s="188" t="s">
        <v>234</v>
      </c>
      <c r="B23" s="191">
        <f>SUM(C23:E23)</f>
        <v>6047200</v>
      </c>
      <c r="C23" s="191">
        <v>4359000</v>
      </c>
      <c r="D23" s="191">
        <v>560000</v>
      </c>
      <c r="E23" s="191">
        <v>1128200</v>
      </c>
      <c r="F23" s="191"/>
      <c r="G23" s="191"/>
      <c r="H23" s="191"/>
      <c r="I23" s="195">
        <v>1</v>
      </c>
    </row>
    <row r="24" spans="1:9" ht="15.6" customHeight="1" thickBot="1" x14ac:dyDescent="0.35">
      <c r="A24" s="147" t="s">
        <v>31</v>
      </c>
      <c r="B24" s="185">
        <f>SUM(B11:B23)</f>
        <v>59211163</v>
      </c>
      <c r="C24" s="185">
        <f>SUM(C11:C23)</f>
        <v>27432620</v>
      </c>
      <c r="D24" s="185">
        <f>SUM(D10:D23)</f>
        <v>3026085</v>
      </c>
      <c r="E24" s="185">
        <f>SUM(E11:E23)</f>
        <v>28752458</v>
      </c>
      <c r="F24" s="185">
        <f>SUM(F11:F23)</f>
        <v>0</v>
      </c>
      <c r="G24" s="185">
        <f>SUM(G11:G23)</f>
        <v>0</v>
      </c>
      <c r="H24" s="185">
        <f>SUM(H11:H22)</f>
        <v>3197000</v>
      </c>
      <c r="I24" s="207">
        <f>SUM(I10:I23)</f>
        <v>21</v>
      </c>
    </row>
    <row r="25" spans="1:9" ht="15" customHeight="1" x14ac:dyDescent="0.25">
      <c r="A25" s="151" t="s">
        <v>74</v>
      </c>
      <c r="B25" s="206"/>
      <c r="C25" s="192"/>
      <c r="D25" s="192"/>
      <c r="E25" s="192"/>
      <c r="F25" s="192"/>
      <c r="G25" s="192"/>
      <c r="H25" s="192"/>
      <c r="I25" s="193"/>
    </row>
    <row r="26" spans="1:9" ht="15" customHeight="1" x14ac:dyDescent="0.25">
      <c r="A26" s="37"/>
      <c r="B26" s="191"/>
      <c r="C26" s="191"/>
      <c r="D26" s="191"/>
      <c r="E26" s="191"/>
      <c r="F26" s="191"/>
      <c r="G26" s="191"/>
      <c r="H26" s="191"/>
      <c r="I26" s="195"/>
    </row>
    <row r="27" spans="1:9" ht="15" customHeight="1" x14ac:dyDescent="0.25">
      <c r="A27" s="37"/>
      <c r="B27" s="191">
        <f>SUM(C27:G27)</f>
        <v>0</v>
      </c>
      <c r="C27" s="191"/>
      <c r="D27" s="191"/>
      <c r="E27" s="191"/>
      <c r="F27" s="191"/>
      <c r="G27" s="191"/>
      <c r="H27" s="191"/>
      <c r="I27" s="195"/>
    </row>
    <row r="28" spans="1:9" ht="15" customHeight="1" x14ac:dyDescent="0.25">
      <c r="A28" s="37"/>
      <c r="B28" s="191">
        <f t="shared" ref="B28:B30" si="1">SUM(C28:G28)</f>
        <v>0</v>
      </c>
      <c r="C28" s="191"/>
      <c r="D28" s="191"/>
      <c r="E28" s="191"/>
      <c r="F28" s="191"/>
      <c r="G28" s="191"/>
      <c r="H28" s="191"/>
      <c r="I28" s="195"/>
    </row>
    <row r="29" spans="1:9" ht="15" customHeight="1" x14ac:dyDescent="0.25">
      <c r="A29" s="37"/>
      <c r="B29" s="191"/>
      <c r="C29" s="191"/>
      <c r="D29" s="191"/>
      <c r="E29" s="191"/>
      <c r="F29" s="191"/>
      <c r="G29" s="191"/>
      <c r="H29" s="191"/>
      <c r="I29" s="195"/>
    </row>
    <row r="30" spans="1:9" ht="15" customHeight="1" thickBot="1" x14ac:dyDescent="0.3">
      <c r="A30" s="37"/>
      <c r="B30" s="191">
        <f t="shared" si="1"/>
        <v>0</v>
      </c>
      <c r="C30" s="191"/>
      <c r="D30" s="191"/>
      <c r="E30" s="191"/>
      <c r="F30" s="191"/>
      <c r="G30" s="191"/>
      <c r="H30" s="191"/>
      <c r="I30" s="195"/>
    </row>
    <row r="31" spans="1:9" ht="15" customHeight="1" thickBot="1" x14ac:dyDescent="0.35">
      <c r="A31" s="50" t="s">
        <v>17</v>
      </c>
      <c r="B31" s="198">
        <f>SUM(B27:B30)</f>
        <v>0</v>
      </c>
      <c r="C31" s="199"/>
      <c r="D31" s="199"/>
      <c r="E31" s="199"/>
      <c r="F31" s="199"/>
      <c r="G31" s="199">
        <f>SUM(G27:G30)</f>
        <v>0</v>
      </c>
      <c r="H31" s="200"/>
      <c r="I31" s="201"/>
    </row>
    <row r="32" spans="1:9" ht="15" customHeight="1" thickBot="1" x14ac:dyDescent="0.3">
      <c r="A32" s="72"/>
      <c r="B32" s="202"/>
      <c r="C32" s="202"/>
      <c r="D32" s="202"/>
      <c r="E32" s="202"/>
      <c r="F32" s="202"/>
      <c r="G32" s="202"/>
      <c r="H32" s="202"/>
      <c r="I32" s="203"/>
    </row>
    <row r="33" spans="1:9" ht="15" customHeight="1" thickBot="1" x14ac:dyDescent="0.35">
      <c r="A33" s="51" t="s">
        <v>18</v>
      </c>
      <c r="B33" s="204">
        <f t="shared" ref="B33:G33" si="2">SUM(B24,B31)</f>
        <v>59211163</v>
      </c>
      <c r="C33" s="204">
        <f t="shared" si="2"/>
        <v>27432620</v>
      </c>
      <c r="D33" s="204">
        <f t="shared" si="2"/>
        <v>3026085</v>
      </c>
      <c r="E33" s="204">
        <f t="shared" si="2"/>
        <v>28752458</v>
      </c>
      <c r="F33" s="204">
        <f t="shared" si="2"/>
        <v>0</v>
      </c>
      <c r="G33" s="204">
        <f t="shared" si="2"/>
        <v>0</v>
      </c>
      <c r="H33" s="204"/>
      <c r="I33" s="205">
        <v>21</v>
      </c>
    </row>
    <row r="34" spans="1:9" ht="1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409.2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" customHeight="1" x14ac:dyDescent="0.25">
      <c r="A36" s="20"/>
      <c r="B36" s="20"/>
      <c r="C36" s="20"/>
      <c r="D36" s="20"/>
      <c r="E36" s="20"/>
      <c r="F36" s="33"/>
      <c r="G36" s="33"/>
      <c r="H36" s="20"/>
      <c r="I36" s="20"/>
    </row>
    <row r="37" spans="1: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" customHeight="1" x14ac:dyDescent="0.25">
      <c r="A38" s="20"/>
      <c r="B38" s="20"/>
      <c r="C38" s="20"/>
      <c r="D38" s="20"/>
      <c r="E38" s="20"/>
      <c r="F38" s="33"/>
      <c r="G38" s="33"/>
      <c r="H38" s="20"/>
      <c r="I38" s="20"/>
    </row>
    <row r="39" spans="1:9" ht="15" customHeight="1" x14ac:dyDescent="0.25">
      <c r="A39" s="20"/>
      <c r="B39" s="20"/>
      <c r="C39" s="20"/>
      <c r="D39" s="20"/>
      <c r="E39" s="20"/>
      <c r="F39" s="33"/>
      <c r="G39" s="33"/>
      <c r="H39" s="20"/>
      <c r="I39" s="20"/>
    </row>
    <row r="40" spans="1:9" ht="15" customHeight="1" x14ac:dyDescent="0.25">
      <c r="A40" s="20"/>
      <c r="B40" s="20"/>
      <c r="C40" s="20"/>
      <c r="D40" s="20"/>
      <c r="E40" s="20"/>
      <c r="F40" s="33"/>
      <c r="G40" s="33"/>
      <c r="H40" s="20"/>
      <c r="I40" s="20"/>
    </row>
    <row r="41" spans="1:9" ht="15" customHeight="1" x14ac:dyDescent="0.25">
      <c r="A41" s="20"/>
      <c r="B41" s="20"/>
      <c r="C41" s="20"/>
      <c r="D41" s="20"/>
      <c r="E41" s="20"/>
      <c r="F41" s="33"/>
      <c r="G41" s="33"/>
      <c r="H41" s="20"/>
      <c r="I41" s="20"/>
    </row>
    <row r="42" spans="1:9" ht="15" customHeight="1" x14ac:dyDescent="0.25">
      <c r="A42" s="20"/>
      <c r="B42" s="20"/>
      <c r="C42" s="20"/>
      <c r="D42" s="20"/>
      <c r="E42" s="20"/>
      <c r="F42" s="33"/>
      <c r="G42" s="33"/>
      <c r="H42" s="20"/>
      <c r="I42" s="20"/>
    </row>
    <row r="43" spans="1:9" ht="15" customHeight="1" x14ac:dyDescent="0.3">
      <c r="A43" s="7" t="s">
        <v>284</v>
      </c>
      <c r="B43" s="41"/>
      <c r="C43" s="18"/>
      <c r="D43" s="41"/>
      <c r="E43" s="41"/>
      <c r="F43" s="41"/>
      <c r="G43" s="41"/>
      <c r="H43" s="41"/>
      <c r="I43" s="41"/>
    </row>
    <row r="44" spans="1:9" ht="17.25" customHeight="1" x14ac:dyDescent="0.25">
      <c r="A44" s="20"/>
      <c r="B44" s="41"/>
      <c r="C44" s="41"/>
      <c r="D44" s="41"/>
      <c r="E44" s="41"/>
      <c r="F44" s="41"/>
      <c r="G44" s="41"/>
      <c r="H44" s="4"/>
      <c r="I44" s="41"/>
    </row>
    <row r="45" spans="1:9" ht="15" customHeight="1" thickBot="1" x14ac:dyDescent="0.3">
      <c r="A45" s="20"/>
      <c r="B45" s="41"/>
      <c r="C45" s="41"/>
      <c r="D45" s="41"/>
      <c r="E45" s="41"/>
      <c r="F45" s="41"/>
      <c r="G45" s="41"/>
      <c r="H45" s="433" t="s">
        <v>213</v>
      </c>
      <c r="I45" s="433"/>
    </row>
    <row r="46" spans="1:9" ht="15" customHeight="1" thickBot="1" x14ac:dyDescent="0.35">
      <c r="A46" s="42" t="s">
        <v>0</v>
      </c>
      <c r="B46" s="43"/>
      <c r="C46" s="43" t="s">
        <v>11</v>
      </c>
      <c r="D46" s="43"/>
      <c r="E46" s="43"/>
      <c r="F46" s="43"/>
      <c r="G46" s="43"/>
      <c r="H46" s="48"/>
      <c r="I46" s="49"/>
    </row>
    <row r="47" spans="1:9" ht="15" customHeight="1" x14ac:dyDescent="0.25">
      <c r="A47" s="45" t="s">
        <v>6</v>
      </c>
      <c r="B47" s="46" t="s">
        <v>3</v>
      </c>
      <c r="C47" s="46" t="s">
        <v>4</v>
      </c>
      <c r="D47" s="46" t="s">
        <v>8</v>
      </c>
      <c r="E47" s="46" t="s">
        <v>1</v>
      </c>
      <c r="F47" s="46" t="s">
        <v>167</v>
      </c>
      <c r="G47" s="46" t="s">
        <v>169</v>
      </c>
      <c r="H47" s="47" t="s">
        <v>10</v>
      </c>
      <c r="I47" s="434" t="s">
        <v>5</v>
      </c>
    </row>
    <row r="48" spans="1:9" ht="13.8" thickBot="1" x14ac:dyDescent="0.3">
      <c r="A48" s="186"/>
      <c r="B48" s="39"/>
      <c r="C48" s="39" t="s">
        <v>7</v>
      </c>
      <c r="D48" s="39" t="s">
        <v>9</v>
      </c>
      <c r="E48" s="39" t="s">
        <v>7</v>
      </c>
      <c r="F48" s="39" t="s">
        <v>168</v>
      </c>
      <c r="G48" s="39" t="s">
        <v>7</v>
      </c>
      <c r="H48" s="44" t="s">
        <v>170</v>
      </c>
      <c r="I48" s="435"/>
    </row>
    <row r="49" spans="1:9" x14ac:dyDescent="0.25">
      <c r="A49" s="151" t="s">
        <v>73</v>
      </c>
      <c r="B49" s="38"/>
      <c r="C49" s="38"/>
      <c r="D49" s="38"/>
      <c r="E49" s="38"/>
      <c r="F49" s="38"/>
      <c r="G49" s="38"/>
      <c r="H49" s="38"/>
      <c r="I49" s="71"/>
    </row>
    <row r="50" spans="1:9" x14ac:dyDescent="0.25">
      <c r="A50" s="187" t="s">
        <v>13</v>
      </c>
      <c r="B50" s="191">
        <f t="shared" ref="B50:B58" si="3">SUM(C50:E50)</f>
        <v>18406029</v>
      </c>
      <c r="C50" s="192">
        <v>14402029</v>
      </c>
      <c r="D50" s="192">
        <v>1800000</v>
      </c>
      <c r="E50" s="192">
        <v>2204000</v>
      </c>
      <c r="F50" s="192"/>
      <c r="G50" s="192"/>
      <c r="H50" s="192">
        <v>3192000</v>
      </c>
      <c r="I50" s="193">
        <v>1</v>
      </c>
    </row>
    <row r="51" spans="1:9" x14ac:dyDescent="0.25">
      <c r="A51" s="188"/>
      <c r="B51" s="191">
        <f t="shared" si="3"/>
        <v>0</v>
      </c>
      <c r="C51" s="194"/>
      <c r="D51" s="194"/>
      <c r="E51" s="191"/>
      <c r="F51" s="191"/>
      <c r="G51" s="194"/>
      <c r="H51" s="191"/>
      <c r="I51" s="195"/>
    </row>
    <row r="52" spans="1:9" x14ac:dyDescent="0.25">
      <c r="A52" s="189" t="s">
        <v>12</v>
      </c>
      <c r="B52" s="191">
        <f t="shared" si="3"/>
        <v>0</v>
      </c>
      <c r="C52" s="191"/>
      <c r="D52" s="191"/>
      <c r="E52" s="191"/>
      <c r="F52" s="191"/>
      <c r="G52" s="191"/>
      <c r="H52" s="191"/>
      <c r="I52" s="195"/>
    </row>
    <row r="53" spans="1:9" x14ac:dyDescent="0.25">
      <c r="A53" s="188" t="s">
        <v>212</v>
      </c>
      <c r="B53" s="191">
        <f t="shared" si="3"/>
        <v>28828561</v>
      </c>
      <c r="C53" s="191">
        <v>24659730</v>
      </c>
      <c r="D53" s="191">
        <v>1170835</v>
      </c>
      <c r="E53" s="191">
        <v>2997996</v>
      </c>
      <c r="F53" s="191"/>
      <c r="G53" s="191"/>
      <c r="H53" s="191"/>
      <c r="I53" s="195">
        <v>18</v>
      </c>
    </row>
    <row r="54" spans="1:9" x14ac:dyDescent="0.25">
      <c r="A54" s="188" t="s">
        <v>14</v>
      </c>
      <c r="B54" s="191">
        <f t="shared" si="3"/>
        <v>9568214</v>
      </c>
      <c r="C54" s="191">
        <v>1628242</v>
      </c>
      <c r="D54" s="191">
        <v>420250</v>
      </c>
      <c r="E54" s="191">
        <v>7519722</v>
      </c>
      <c r="F54" s="191"/>
      <c r="G54" s="191"/>
      <c r="H54" s="191">
        <v>5000</v>
      </c>
      <c r="I54" s="195"/>
    </row>
    <row r="55" spans="1:9" x14ac:dyDescent="0.25">
      <c r="A55" s="188" t="s">
        <v>226</v>
      </c>
      <c r="B55" s="191">
        <f t="shared" si="3"/>
        <v>278000</v>
      </c>
      <c r="C55" s="191"/>
      <c r="D55" s="191"/>
      <c r="E55" s="191">
        <v>278000</v>
      </c>
      <c r="F55" s="191"/>
      <c r="G55" s="191"/>
      <c r="H55" s="191"/>
      <c r="I55" s="195"/>
    </row>
    <row r="56" spans="1:9" x14ac:dyDescent="0.25">
      <c r="A56" s="188" t="s">
        <v>250</v>
      </c>
      <c r="B56" s="191">
        <f t="shared" si="3"/>
        <v>3584000</v>
      </c>
      <c r="C56" s="191">
        <v>1278000</v>
      </c>
      <c r="D56" s="191">
        <v>175000</v>
      </c>
      <c r="E56" s="191">
        <v>2131000</v>
      </c>
      <c r="F56" s="191"/>
      <c r="G56" s="191"/>
      <c r="H56" s="191"/>
      <c r="I56" s="195">
        <v>1</v>
      </c>
    </row>
    <row r="57" spans="1:9" x14ac:dyDescent="0.25">
      <c r="A57" s="188" t="s">
        <v>16</v>
      </c>
      <c r="B57" s="191">
        <f t="shared" si="3"/>
        <v>106000</v>
      </c>
      <c r="C57" s="191"/>
      <c r="D57" s="191"/>
      <c r="E57" s="191">
        <v>106000</v>
      </c>
      <c r="F57" s="191"/>
      <c r="G57" s="191"/>
      <c r="H57" s="191"/>
      <c r="I57" s="195"/>
    </row>
    <row r="58" spans="1:9" x14ac:dyDescent="0.25">
      <c r="A58" s="188" t="s">
        <v>15</v>
      </c>
      <c r="B58" s="191">
        <f t="shared" si="3"/>
        <v>4400000</v>
      </c>
      <c r="C58" s="191"/>
      <c r="D58" s="191"/>
      <c r="E58" s="191">
        <v>4400000</v>
      </c>
      <c r="F58" s="191"/>
      <c r="G58" s="191"/>
      <c r="H58" s="191"/>
      <c r="I58" s="195"/>
    </row>
    <row r="59" spans="1:9" x14ac:dyDescent="0.25">
      <c r="A59" s="188" t="s">
        <v>179</v>
      </c>
      <c r="B59" s="191">
        <f>SUM(C59:F59)</f>
        <v>5871350</v>
      </c>
      <c r="C59" s="191"/>
      <c r="D59" s="191"/>
      <c r="E59" s="191">
        <v>5871350</v>
      </c>
      <c r="F59" s="194"/>
      <c r="G59" s="191"/>
      <c r="H59" s="191"/>
      <c r="I59" s="195"/>
    </row>
    <row r="60" spans="1:9" x14ac:dyDescent="0.25">
      <c r="A60" s="190" t="s">
        <v>219</v>
      </c>
      <c r="B60" s="191">
        <f t="shared" ref="B60:B61" si="4">SUM(C60:E60)</f>
        <v>9039858</v>
      </c>
      <c r="C60" s="196"/>
      <c r="D60" s="196"/>
      <c r="E60" s="196">
        <v>9039858</v>
      </c>
      <c r="F60" s="196"/>
      <c r="G60" s="196"/>
      <c r="H60" s="196"/>
      <c r="I60" s="197"/>
    </row>
    <row r="61" spans="1:9" x14ac:dyDescent="0.25">
      <c r="A61" s="188" t="s">
        <v>218</v>
      </c>
      <c r="B61" s="191">
        <f t="shared" si="4"/>
        <v>2496600</v>
      </c>
      <c r="C61" s="191"/>
      <c r="D61" s="191"/>
      <c r="E61" s="191">
        <v>2496600</v>
      </c>
      <c r="F61" s="191"/>
      <c r="G61" s="191"/>
      <c r="H61" s="191"/>
      <c r="I61" s="195"/>
    </row>
    <row r="62" spans="1:9" x14ac:dyDescent="0.25">
      <c r="A62" s="188" t="s">
        <v>234</v>
      </c>
      <c r="B62" s="191">
        <f>SUM(C62:E62)</f>
        <v>6097200</v>
      </c>
      <c r="C62" s="191">
        <v>4359000</v>
      </c>
      <c r="D62" s="191">
        <v>560000</v>
      </c>
      <c r="E62" s="191">
        <v>1178200</v>
      </c>
      <c r="F62" s="191"/>
      <c r="G62" s="191"/>
      <c r="H62" s="191"/>
      <c r="I62" s="195">
        <v>1</v>
      </c>
    </row>
    <row r="63" spans="1:9" ht="16.2" thickBot="1" x14ac:dyDescent="0.35">
      <c r="A63" s="147" t="s">
        <v>31</v>
      </c>
      <c r="B63" s="185">
        <f>SUM(B50:B62)</f>
        <v>88675812</v>
      </c>
      <c r="C63" s="185">
        <f>SUM(C50:C62)</f>
        <v>46327001</v>
      </c>
      <c r="D63" s="185">
        <f>SUM(D49:D62)</f>
        <v>4126085</v>
      </c>
      <c r="E63" s="185">
        <f>SUM(E50:E62)</f>
        <v>38222726</v>
      </c>
      <c r="F63" s="185">
        <f>SUM(F50:F62)</f>
        <v>0</v>
      </c>
      <c r="G63" s="185">
        <f>SUM(G50:G62)</f>
        <v>0</v>
      </c>
      <c r="H63" s="185">
        <f>SUM(H50:H61)</f>
        <v>3197000</v>
      </c>
      <c r="I63" s="207">
        <f>SUM(I49:I62)</f>
        <v>21</v>
      </c>
    </row>
    <row r="64" spans="1:9" x14ac:dyDescent="0.25">
      <c r="A64" s="151" t="s">
        <v>74</v>
      </c>
      <c r="B64" s="206"/>
      <c r="C64" s="192"/>
      <c r="D64" s="192"/>
      <c r="E64" s="192"/>
      <c r="F64" s="192"/>
      <c r="G64" s="192"/>
      <c r="H64" s="192"/>
      <c r="I64" s="193"/>
    </row>
    <row r="65" spans="1:9" x14ac:dyDescent="0.25">
      <c r="A65" s="37"/>
      <c r="B65" s="191"/>
      <c r="C65" s="191"/>
      <c r="D65" s="191"/>
      <c r="E65" s="191"/>
      <c r="F65" s="191"/>
      <c r="G65" s="191"/>
      <c r="H65" s="191"/>
      <c r="I65" s="195"/>
    </row>
    <row r="66" spans="1:9" x14ac:dyDescent="0.25">
      <c r="A66" s="37" t="s">
        <v>291</v>
      </c>
      <c r="B66" s="191">
        <f>SUM(C66:G66)</f>
        <v>10000</v>
      </c>
      <c r="C66" s="191"/>
      <c r="D66" s="191"/>
      <c r="E66" s="191"/>
      <c r="F66" s="191"/>
      <c r="G66" s="191">
        <v>10000</v>
      </c>
      <c r="H66" s="191"/>
      <c r="I66" s="195"/>
    </row>
    <row r="67" spans="1:9" x14ac:dyDescent="0.25">
      <c r="A67" s="37"/>
      <c r="B67" s="191">
        <f t="shared" ref="B67" si="5">SUM(C67:G67)</f>
        <v>0</v>
      </c>
      <c r="C67" s="191"/>
      <c r="D67" s="191"/>
      <c r="E67" s="191"/>
      <c r="F67" s="191"/>
      <c r="G67" s="191"/>
      <c r="H67" s="191"/>
      <c r="I67" s="195"/>
    </row>
    <row r="68" spans="1:9" x14ac:dyDescent="0.25">
      <c r="A68" s="37"/>
      <c r="B68" s="191"/>
      <c r="C68" s="191"/>
      <c r="D68" s="191"/>
      <c r="E68" s="191"/>
      <c r="F68" s="191"/>
      <c r="G68" s="191"/>
      <c r="H68" s="191"/>
      <c r="I68" s="195"/>
    </row>
    <row r="69" spans="1:9" ht="13.8" thickBot="1" x14ac:dyDescent="0.3">
      <c r="A69" s="37"/>
      <c r="B69" s="191">
        <f t="shared" ref="B69" si="6">SUM(C69:G69)</f>
        <v>0</v>
      </c>
      <c r="C69" s="191"/>
      <c r="D69" s="191"/>
      <c r="E69" s="191"/>
      <c r="F69" s="191"/>
      <c r="G69" s="191"/>
      <c r="H69" s="191"/>
      <c r="I69" s="195"/>
    </row>
    <row r="70" spans="1:9" ht="16.2" thickBot="1" x14ac:dyDescent="0.35">
      <c r="A70" s="50" t="s">
        <v>17</v>
      </c>
      <c r="B70" s="198">
        <f>SUM(B66:B69)</f>
        <v>10000</v>
      </c>
      <c r="C70" s="199"/>
      <c r="D70" s="199"/>
      <c r="E70" s="199"/>
      <c r="F70" s="199"/>
      <c r="G70" s="199">
        <f>SUM(G66:G69)</f>
        <v>10000</v>
      </c>
      <c r="H70" s="200"/>
      <c r="I70" s="201"/>
    </row>
    <row r="71" spans="1:9" ht="13.8" thickBot="1" x14ac:dyDescent="0.3">
      <c r="A71" s="72"/>
      <c r="B71" s="202"/>
      <c r="C71" s="202"/>
      <c r="D71" s="202"/>
      <c r="E71" s="202"/>
      <c r="F71" s="202"/>
      <c r="G71" s="202"/>
      <c r="H71" s="202"/>
      <c r="I71" s="203"/>
    </row>
    <row r="72" spans="1:9" ht="16.2" thickBot="1" x14ac:dyDescent="0.35">
      <c r="A72" s="51" t="s">
        <v>18</v>
      </c>
      <c r="B72" s="204">
        <f t="shared" ref="B72:G72" si="7">SUM(B63,B70)</f>
        <v>88685812</v>
      </c>
      <c r="C72" s="204">
        <f t="shared" si="7"/>
        <v>46327001</v>
      </c>
      <c r="D72" s="204">
        <f t="shared" si="7"/>
        <v>4126085</v>
      </c>
      <c r="E72" s="204">
        <f t="shared" si="7"/>
        <v>38222726</v>
      </c>
      <c r="F72" s="204">
        <f t="shared" si="7"/>
        <v>0</v>
      </c>
      <c r="G72" s="204">
        <f t="shared" si="7"/>
        <v>10000</v>
      </c>
      <c r="H72" s="204"/>
      <c r="I72" s="205">
        <v>21</v>
      </c>
    </row>
    <row r="94" spans="1:9" ht="15.6" x14ac:dyDescent="0.3">
      <c r="A94" s="7" t="s">
        <v>293</v>
      </c>
      <c r="B94" s="41"/>
      <c r="C94" s="18"/>
      <c r="D94" s="41"/>
      <c r="E94" s="41"/>
      <c r="F94" s="41"/>
      <c r="G94" s="41"/>
      <c r="H94" s="41"/>
      <c r="I94" s="41"/>
    </row>
    <row r="95" spans="1:9" x14ac:dyDescent="0.25">
      <c r="A95" s="20"/>
      <c r="B95" s="41"/>
      <c r="C95" s="41"/>
      <c r="D95" s="41"/>
      <c r="E95" s="41"/>
      <c r="F95" s="41"/>
      <c r="G95" s="41"/>
      <c r="H95" s="4"/>
      <c r="I95" s="41"/>
    </row>
    <row r="96" spans="1:9" ht="13.8" thickBot="1" x14ac:dyDescent="0.3">
      <c r="A96" s="20"/>
      <c r="B96" s="41"/>
      <c r="C96" s="41"/>
      <c r="D96" s="41"/>
      <c r="E96" s="41"/>
      <c r="F96" s="41"/>
      <c r="G96" s="41"/>
      <c r="H96" s="433" t="s">
        <v>213</v>
      </c>
      <c r="I96" s="433"/>
    </row>
    <row r="97" spans="1:9" ht="16.2" thickBot="1" x14ac:dyDescent="0.35">
      <c r="A97" s="42" t="s">
        <v>0</v>
      </c>
      <c r="B97" s="43"/>
      <c r="C97" s="43" t="s">
        <v>11</v>
      </c>
      <c r="D97" s="43"/>
      <c r="E97" s="43"/>
      <c r="F97" s="43"/>
      <c r="G97" s="43"/>
      <c r="H97" s="48"/>
      <c r="I97" s="49"/>
    </row>
    <row r="98" spans="1:9" x14ac:dyDescent="0.25">
      <c r="A98" s="45" t="s">
        <v>6</v>
      </c>
      <c r="B98" s="46" t="s">
        <v>3</v>
      </c>
      <c r="C98" s="46" t="s">
        <v>4</v>
      </c>
      <c r="D98" s="46" t="s">
        <v>8</v>
      </c>
      <c r="E98" s="46" t="s">
        <v>1</v>
      </c>
      <c r="F98" s="46" t="s">
        <v>167</v>
      </c>
      <c r="G98" s="46" t="s">
        <v>169</v>
      </c>
      <c r="H98" s="47" t="s">
        <v>10</v>
      </c>
      <c r="I98" s="434" t="s">
        <v>5</v>
      </c>
    </row>
    <row r="99" spans="1:9" ht="13.8" thickBot="1" x14ac:dyDescent="0.3">
      <c r="A99" s="186"/>
      <c r="B99" s="39"/>
      <c r="C99" s="39" t="s">
        <v>7</v>
      </c>
      <c r="D99" s="39" t="s">
        <v>9</v>
      </c>
      <c r="E99" s="39" t="s">
        <v>7</v>
      </c>
      <c r="F99" s="39" t="s">
        <v>168</v>
      </c>
      <c r="G99" s="39" t="s">
        <v>7</v>
      </c>
      <c r="H99" s="44" t="s">
        <v>170</v>
      </c>
      <c r="I99" s="435"/>
    </row>
    <row r="100" spans="1:9" x14ac:dyDescent="0.25">
      <c r="A100" s="151" t="s">
        <v>73</v>
      </c>
      <c r="B100" s="38"/>
      <c r="C100" s="38"/>
      <c r="D100" s="38"/>
      <c r="E100" s="38"/>
      <c r="F100" s="38"/>
      <c r="G100" s="38"/>
      <c r="H100" s="38"/>
      <c r="I100" s="71"/>
    </row>
    <row r="101" spans="1:9" x14ac:dyDescent="0.25">
      <c r="A101" s="416" t="s">
        <v>13</v>
      </c>
      <c r="B101" s="191">
        <f t="shared" ref="B101:B109" si="8">SUM(C101:E101)</f>
        <v>12919928</v>
      </c>
      <c r="C101" s="191">
        <v>10767787</v>
      </c>
      <c r="D101" s="191">
        <v>1190664</v>
      </c>
      <c r="E101" s="191">
        <v>961477</v>
      </c>
      <c r="F101" s="191"/>
      <c r="G101" s="191"/>
      <c r="H101" s="191">
        <v>1566000</v>
      </c>
      <c r="I101" s="191">
        <v>1</v>
      </c>
    </row>
    <row r="102" spans="1:9" x14ac:dyDescent="0.25">
      <c r="A102" s="416"/>
      <c r="B102" s="191">
        <f t="shared" si="8"/>
        <v>0</v>
      </c>
      <c r="C102" s="194"/>
      <c r="D102" s="194"/>
      <c r="E102" s="191"/>
      <c r="F102" s="191"/>
      <c r="G102" s="194"/>
      <c r="H102" s="191"/>
      <c r="I102" s="191"/>
    </row>
    <row r="103" spans="1:9" x14ac:dyDescent="0.25">
      <c r="A103" s="417" t="s">
        <v>12</v>
      </c>
      <c r="B103" s="191">
        <f t="shared" si="8"/>
        <v>0</v>
      </c>
      <c r="C103" s="191"/>
      <c r="D103" s="191"/>
      <c r="E103" s="191"/>
      <c r="F103" s="191"/>
      <c r="G103" s="191"/>
      <c r="H103" s="191"/>
      <c r="I103" s="191"/>
    </row>
    <row r="104" spans="1:9" x14ac:dyDescent="0.25">
      <c r="A104" s="416" t="s">
        <v>212</v>
      </c>
      <c r="B104" s="191">
        <f t="shared" si="8"/>
        <v>24206246</v>
      </c>
      <c r="C104" s="191">
        <v>20728116</v>
      </c>
      <c r="D104" s="191">
        <v>1379685</v>
      </c>
      <c r="E104" s="191">
        <v>2098445</v>
      </c>
      <c r="F104" s="191"/>
      <c r="G104" s="191"/>
      <c r="H104" s="191">
        <v>5</v>
      </c>
      <c r="I104" s="191">
        <v>18</v>
      </c>
    </row>
    <row r="105" spans="1:9" x14ac:dyDescent="0.25">
      <c r="A105" s="416" t="s">
        <v>14</v>
      </c>
      <c r="B105" s="191">
        <f t="shared" si="8"/>
        <v>8473008</v>
      </c>
      <c r="C105" s="191">
        <v>2489360</v>
      </c>
      <c r="D105" s="191">
        <v>319781</v>
      </c>
      <c r="E105" s="191">
        <v>5663867</v>
      </c>
      <c r="F105" s="191"/>
      <c r="G105" s="191"/>
      <c r="H105" s="191">
        <v>855</v>
      </c>
      <c r="I105" s="191"/>
    </row>
    <row r="106" spans="1:9" x14ac:dyDescent="0.25">
      <c r="A106" s="416" t="s">
        <v>226</v>
      </c>
      <c r="B106" s="191">
        <f t="shared" si="8"/>
        <v>124616</v>
      </c>
      <c r="C106" s="191"/>
      <c r="D106" s="191"/>
      <c r="E106" s="191">
        <v>124616</v>
      </c>
      <c r="F106" s="191"/>
      <c r="G106" s="191"/>
      <c r="H106" s="191"/>
      <c r="I106" s="191"/>
    </row>
    <row r="107" spans="1:9" x14ac:dyDescent="0.25">
      <c r="A107" s="416" t="s">
        <v>250</v>
      </c>
      <c r="B107" s="191">
        <f t="shared" si="8"/>
        <v>3966276</v>
      </c>
      <c r="C107" s="191">
        <v>1467000</v>
      </c>
      <c r="D107" s="191">
        <v>190710</v>
      </c>
      <c r="E107" s="191">
        <v>2308566</v>
      </c>
      <c r="F107" s="191"/>
      <c r="G107" s="191"/>
      <c r="H107" s="191">
        <v>5</v>
      </c>
      <c r="I107" s="191">
        <v>1</v>
      </c>
    </row>
    <row r="108" spans="1:9" x14ac:dyDescent="0.25">
      <c r="A108" s="416" t="s">
        <v>16</v>
      </c>
      <c r="B108" s="191">
        <f t="shared" si="8"/>
        <v>53809</v>
      </c>
      <c r="C108" s="191"/>
      <c r="D108" s="191"/>
      <c r="E108" s="191">
        <v>53809</v>
      </c>
      <c r="F108" s="191"/>
      <c r="G108" s="191"/>
      <c r="H108" s="191">
        <v>3</v>
      </c>
      <c r="I108" s="191"/>
    </row>
    <row r="109" spans="1:9" x14ac:dyDescent="0.25">
      <c r="A109" s="416" t="s">
        <v>15</v>
      </c>
      <c r="B109" s="191">
        <f t="shared" si="8"/>
        <v>3785423</v>
      </c>
      <c r="C109" s="191"/>
      <c r="D109" s="191"/>
      <c r="E109" s="191">
        <v>3785423</v>
      </c>
      <c r="F109" s="191"/>
      <c r="G109" s="191"/>
      <c r="H109" s="191"/>
      <c r="I109" s="191"/>
    </row>
    <row r="110" spans="1:9" x14ac:dyDescent="0.25">
      <c r="A110" s="416" t="s">
        <v>179</v>
      </c>
      <c r="B110" s="191">
        <f>SUM(C110:F110)</f>
        <v>15873863</v>
      </c>
      <c r="C110" s="191"/>
      <c r="D110" s="191"/>
      <c r="E110" s="191">
        <v>6740594</v>
      </c>
      <c r="F110" s="194">
        <v>9133269</v>
      </c>
      <c r="G110" s="191"/>
      <c r="H110" s="191">
        <v>3</v>
      </c>
      <c r="I110" s="191"/>
    </row>
    <row r="111" spans="1:9" x14ac:dyDescent="0.25">
      <c r="A111" s="416" t="s">
        <v>219</v>
      </c>
      <c r="B111" s="191">
        <f t="shared" ref="B111:B112" si="9">SUM(C111:E111)</f>
        <v>5286883</v>
      </c>
      <c r="C111" s="191"/>
      <c r="D111" s="191"/>
      <c r="E111" s="191">
        <v>5286883</v>
      </c>
      <c r="F111" s="191"/>
      <c r="G111" s="191"/>
      <c r="H111" s="191"/>
      <c r="I111" s="191"/>
    </row>
    <row r="112" spans="1:9" x14ac:dyDescent="0.25">
      <c r="A112" s="416" t="s">
        <v>218</v>
      </c>
      <c r="B112" s="191">
        <f t="shared" si="9"/>
        <v>2735980</v>
      </c>
      <c r="C112" s="191"/>
      <c r="D112" s="191"/>
      <c r="E112" s="191">
        <v>2735980</v>
      </c>
      <c r="F112" s="191"/>
      <c r="G112" s="191"/>
      <c r="H112" s="191"/>
      <c r="I112" s="191"/>
    </row>
    <row r="113" spans="1:9" x14ac:dyDescent="0.25">
      <c r="A113" s="416" t="s">
        <v>234</v>
      </c>
      <c r="B113" s="191">
        <f>SUM(C113:E113)</f>
        <v>4844842</v>
      </c>
      <c r="C113" s="191">
        <v>3285000</v>
      </c>
      <c r="D113" s="191">
        <v>442050</v>
      </c>
      <c r="E113" s="191">
        <v>1117792</v>
      </c>
      <c r="F113" s="191"/>
      <c r="G113" s="191"/>
      <c r="H113" s="191">
        <v>11</v>
      </c>
      <c r="I113" s="191">
        <v>1</v>
      </c>
    </row>
    <row r="114" spans="1:9" x14ac:dyDescent="0.25">
      <c r="A114" s="416" t="s">
        <v>289</v>
      </c>
      <c r="B114" s="191">
        <f>SUM(C114:E114)</f>
        <v>9312</v>
      </c>
      <c r="C114" s="191"/>
      <c r="D114" s="191"/>
      <c r="E114" s="191">
        <v>9312</v>
      </c>
      <c r="F114" s="191"/>
      <c r="G114" s="191"/>
      <c r="H114" s="191"/>
      <c r="I114" s="191"/>
    </row>
    <row r="115" spans="1:9" x14ac:dyDescent="0.25">
      <c r="A115" s="416" t="s">
        <v>303</v>
      </c>
      <c r="B115" s="191"/>
      <c r="C115" s="191"/>
      <c r="D115" s="191"/>
      <c r="E115" s="191">
        <v>66600</v>
      </c>
      <c r="F115" s="191"/>
      <c r="G115" s="191"/>
      <c r="H115" s="191"/>
      <c r="I115" s="191"/>
    </row>
    <row r="116" spans="1:9" ht="16.2" thickBot="1" x14ac:dyDescent="0.35">
      <c r="A116" s="147" t="s">
        <v>31</v>
      </c>
      <c r="B116" s="185">
        <f>SUM(B101:B113)</f>
        <v>82270874</v>
      </c>
      <c r="C116" s="185">
        <f>SUM(C101:C115)</f>
        <v>38737263</v>
      </c>
      <c r="D116" s="185">
        <f>SUM(D101:D115)</f>
        <v>3522890</v>
      </c>
      <c r="E116" s="185">
        <f>SUM(E101:E115)</f>
        <v>30953364</v>
      </c>
      <c r="F116" s="185">
        <f t="shared" ref="F116:I116" si="10">SUM(F101:F114)</f>
        <v>9133269</v>
      </c>
      <c r="G116" s="185">
        <f t="shared" si="10"/>
        <v>0</v>
      </c>
      <c r="H116" s="185">
        <f t="shared" si="10"/>
        <v>1566882</v>
      </c>
      <c r="I116" s="185">
        <f t="shared" si="10"/>
        <v>21</v>
      </c>
    </row>
    <row r="117" spans="1:9" x14ac:dyDescent="0.25">
      <c r="A117" s="151" t="s">
        <v>74</v>
      </c>
      <c r="B117" s="206"/>
      <c r="C117" s="192"/>
      <c r="D117" s="192"/>
      <c r="E117" s="192"/>
      <c r="F117" s="192"/>
      <c r="G117" s="192"/>
      <c r="H117" s="192"/>
      <c r="I117" s="193"/>
    </row>
    <row r="118" spans="1:9" x14ac:dyDescent="0.25">
      <c r="A118" s="37"/>
      <c r="B118" s="191"/>
      <c r="C118" s="191"/>
      <c r="D118" s="191"/>
      <c r="E118" s="191"/>
      <c r="F118" s="191"/>
      <c r="G118" s="191"/>
      <c r="H118" s="191"/>
      <c r="I118" s="195"/>
    </row>
    <row r="119" spans="1:9" x14ac:dyDescent="0.25">
      <c r="A119" s="37" t="s">
        <v>290</v>
      </c>
      <c r="B119" s="191">
        <f>SUM(C119:G119)</f>
        <v>10000</v>
      </c>
      <c r="C119" s="191"/>
      <c r="D119" s="191"/>
      <c r="E119" s="191"/>
      <c r="F119" s="191"/>
      <c r="G119" s="191">
        <v>10000</v>
      </c>
      <c r="H119" s="191"/>
      <c r="I119" s="195"/>
    </row>
    <row r="120" spans="1:9" x14ac:dyDescent="0.25">
      <c r="A120" s="37"/>
      <c r="B120" s="191">
        <f t="shared" ref="B120" si="11">SUM(C120:G120)</f>
        <v>0</v>
      </c>
      <c r="C120" s="191"/>
      <c r="D120" s="191"/>
      <c r="E120" s="191"/>
      <c r="F120" s="191"/>
      <c r="G120" s="191"/>
      <c r="H120" s="191"/>
      <c r="I120" s="195"/>
    </row>
    <row r="121" spans="1:9" x14ac:dyDescent="0.25">
      <c r="A121" s="37"/>
      <c r="B121" s="191"/>
      <c r="C121" s="191"/>
      <c r="D121" s="191"/>
      <c r="E121" s="191"/>
      <c r="F121" s="191"/>
      <c r="G121" s="191"/>
      <c r="H121" s="191"/>
      <c r="I121" s="195"/>
    </row>
    <row r="122" spans="1:9" ht="13.8" thickBot="1" x14ac:dyDescent="0.3">
      <c r="A122" s="37"/>
      <c r="B122" s="191">
        <f t="shared" ref="B122" si="12">SUM(C122:G122)</f>
        <v>0</v>
      </c>
      <c r="C122" s="191"/>
      <c r="D122" s="191"/>
      <c r="E122" s="191"/>
      <c r="F122" s="191"/>
      <c r="G122" s="191"/>
      <c r="H122" s="191"/>
      <c r="I122" s="195"/>
    </row>
    <row r="123" spans="1:9" ht="16.2" thickBot="1" x14ac:dyDescent="0.35">
      <c r="A123" s="50" t="s">
        <v>17</v>
      </c>
      <c r="B123" s="198">
        <f>SUM(B119:B122)</f>
        <v>10000</v>
      </c>
      <c r="C123" s="199"/>
      <c r="D123" s="199"/>
      <c r="E123" s="199"/>
      <c r="F123" s="199"/>
      <c r="G123" s="199">
        <f>SUM(G119:G122)</f>
        <v>10000</v>
      </c>
      <c r="H123" s="200"/>
      <c r="I123" s="201"/>
    </row>
    <row r="124" spans="1:9" ht="13.8" thickBot="1" x14ac:dyDescent="0.3">
      <c r="A124" s="72"/>
      <c r="B124" s="202"/>
      <c r="C124" s="202"/>
      <c r="D124" s="202"/>
      <c r="E124" s="202"/>
      <c r="F124" s="202"/>
      <c r="G124" s="202"/>
      <c r="H124" s="202"/>
      <c r="I124" s="203"/>
    </row>
    <row r="125" spans="1:9" ht="16.2" thickBot="1" x14ac:dyDescent="0.35">
      <c r="A125" s="51" t="s">
        <v>18</v>
      </c>
      <c r="B125" s="204">
        <f t="shared" ref="B125:G125" si="13">SUM(B116,B123)</f>
        <v>82280874</v>
      </c>
      <c r="C125" s="204">
        <f t="shared" si="13"/>
        <v>38737263</v>
      </c>
      <c r="D125" s="204">
        <f t="shared" si="13"/>
        <v>3522890</v>
      </c>
      <c r="E125" s="204">
        <f t="shared" si="13"/>
        <v>30953364</v>
      </c>
      <c r="F125" s="204">
        <f t="shared" si="13"/>
        <v>9133269</v>
      </c>
      <c r="G125" s="204">
        <f t="shared" si="13"/>
        <v>10000</v>
      </c>
      <c r="H125" s="204"/>
      <c r="I125" s="205">
        <v>21</v>
      </c>
    </row>
  </sheetData>
  <mergeCells count="7">
    <mergeCell ref="H96:I96"/>
    <mergeCell ref="I98:I99"/>
    <mergeCell ref="H6:I6"/>
    <mergeCell ref="I8:I9"/>
    <mergeCell ref="A1:I1"/>
    <mergeCell ref="H45:I45"/>
    <mergeCell ref="I47:I48"/>
  </mergeCells>
  <phoneticPr fontId="1" type="noConversion"/>
  <pageMargins left="0.51181102362204722" right="0.51181102362204722" top="0.59055118110236227" bottom="0.39370078740157483" header="0.51181102362204722" footer="0.51181102362204722"/>
  <pageSetup paperSize="9" orientation="portrait" r:id="rId1"/>
  <headerFooter alignWithMargins="0"/>
  <rowBreaks count="1" manualBreakCount="1">
    <brk id="35" max="16383" man="1"/>
  </rowBreaks>
  <ignoredErrors>
    <ignoredError sqref="D6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642E-2623-4E1F-8B35-5D136EFC4A7E}">
  <dimension ref="A2:I31"/>
  <sheetViews>
    <sheetView topLeftCell="A4" workbookViewId="0">
      <selection sqref="A1:B1"/>
    </sheetView>
  </sheetViews>
  <sheetFormatPr defaultRowHeight="13.2" x14ac:dyDescent="0.25"/>
  <cols>
    <col min="1" max="1" width="23.21875" customWidth="1"/>
    <col min="6" max="6" width="7.5546875" customWidth="1"/>
    <col min="8" max="8" width="8.44140625" customWidth="1"/>
    <col min="9" max="9" width="5.109375" customWidth="1"/>
  </cols>
  <sheetData>
    <row r="2" spans="1:9" ht="15.6" x14ac:dyDescent="0.3">
      <c r="A2" s="7" t="s">
        <v>284</v>
      </c>
      <c r="B2" s="41"/>
      <c r="C2" s="18"/>
      <c r="D2" s="41"/>
      <c r="E2" s="41"/>
      <c r="F2" s="41"/>
      <c r="G2" s="41"/>
      <c r="H2" s="41"/>
      <c r="I2" s="41"/>
    </row>
    <row r="3" spans="1:9" x14ac:dyDescent="0.25">
      <c r="A3" s="20"/>
      <c r="B3" s="41"/>
      <c r="C3" s="41"/>
      <c r="D3" s="41"/>
      <c r="E3" s="41"/>
      <c r="F3" s="41"/>
      <c r="G3" s="41"/>
      <c r="H3" s="4"/>
      <c r="I3" s="41"/>
    </row>
    <row r="4" spans="1:9" ht="13.8" thickBot="1" x14ac:dyDescent="0.3">
      <c r="A4" s="20"/>
      <c r="B4" s="41"/>
      <c r="C4" s="41"/>
      <c r="D4" s="41"/>
      <c r="E4" s="41"/>
      <c r="F4" s="41"/>
      <c r="G4" s="41"/>
      <c r="H4" s="433" t="s">
        <v>213</v>
      </c>
      <c r="I4" s="433"/>
    </row>
    <row r="5" spans="1:9" ht="16.2" thickBot="1" x14ac:dyDescent="0.35">
      <c r="A5" s="42" t="s">
        <v>0</v>
      </c>
      <c r="B5" s="43"/>
      <c r="C5" s="43" t="s">
        <v>11</v>
      </c>
      <c r="D5" s="43"/>
      <c r="E5" s="43"/>
      <c r="F5" s="43"/>
      <c r="G5" s="43"/>
      <c r="H5" s="48"/>
      <c r="I5" s="49"/>
    </row>
    <row r="6" spans="1:9" x14ac:dyDescent="0.25">
      <c r="A6" s="45" t="s">
        <v>6</v>
      </c>
      <c r="B6" s="46" t="s">
        <v>3</v>
      </c>
      <c r="C6" s="46" t="s">
        <v>4</v>
      </c>
      <c r="D6" s="46" t="s">
        <v>8</v>
      </c>
      <c r="E6" s="46" t="s">
        <v>1</v>
      </c>
      <c r="F6" s="46" t="s">
        <v>167</v>
      </c>
      <c r="G6" s="46" t="s">
        <v>169</v>
      </c>
      <c r="H6" s="47" t="s">
        <v>10</v>
      </c>
      <c r="I6" s="434" t="s">
        <v>5</v>
      </c>
    </row>
    <row r="7" spans="1:9" ht="13.8" thickBot="1" x14ac:dyDescent="0.3">
      <c r="A7" s="186"/>
      <c r="B7" s="39"/>
      <c r="C7" s="39" t="s">
        <v>7</v>
      </c>
      <c r="D7" s="39" t="s">
        <v>9</v>
      </c>
      <c r="E7" s="39" t="s">
        <v>7</v>
      </c>
      <c r="F7" s="39" t="s">
        <v>168</v>
      </c>
      <c r="G7" s="39" t="s">
        <v>7</v>
      </c>
      <c r="H7" s="44" t="s">
        <v>170</v>
      </c>
      <c r="I7" s="435"/>
    </row>
    <row r="8" spans="1:9" x14ac:dyDescent="0.25">
      <c r="A8" s="151" t="s">
        <v>73</v>
      </c>
      <c r="B8" s="38"/>
      <c r="C8" s="38"/>
      <c r="D8" s="38"/>
      <c r="E8" s="38"/>
      <c r="F8" s="38"/>
      <c r="G8" s="38"/>
      <c r="H8" s="38"/>
      <c r="I8" s="71"/>
    </row>
    <row r="9" spans="1:9" x14ac:dyDescent="0.25">
      <c r="A9" s="187" t="s">
        <v>13</v>
      </c>
      <c r="B9" s="191">
        <f t="shared" ref="B9:B17" si="0">SUM(C9:E9)</f>
        <v>18406029</v>
      </c>
      <c r="C9" s="192">
        <v>14402029</v>
      </c>
      <c r="D9" s="192">
        <v>1800000</v>
      </c>
      <c r="E9" s="192">
        <v>2204000</v>
      </c>
      <c r="F9" s="192"/>
      <c r="G9" s="192"/>
      <c r="H9" s="192">
        <v>3192000</v>
      </c>
      <c r="I9" s="193">
        <v>1</v>
      </c>
    </row>
    <row r="10" spans="1:9" x14ac:dyDescent="0.25">
      <c r="A10" s="188"/>
      <c r="B10" s="191">
        <f t="shared" si="0"/>
        <v>0</v>
      </c>
      <c r="C10" s="194"/>
      <c r="D10" s="194"/>
      <c r="E10" s="191"/>
      <c r="F10" s="191"/>
      <c r="G10" s="194"/>
      <c r="H10" s="191"/>
      <c r="I10" s="195"/>
    </row>
    <row r="11" spans="1:9" x14ac:dyDescent="0.25">
      <c r="A11" s="189" t="s">
        <v>12</v>
      </c>
      <c r="B11" s="191">
        <f t="shared" si="0"/>
        <v>0</v>
      </c>
      <c r="C11" s="191"/>
      <c r="D11" s="191"/>
      <c r="E11" s="191"/>
      <c r="F11" s="191"/>
      <c r="G11" s="191"/>
      <c r="H11" s="191"/>
      <c r="I11" s="195"/>
    </row>
    <row r="12" spans="1:9" x14ac:dyDescent="0.25">
      <c r="A12" s="188" t="s">
        <v>212</v>
      </c>
      <c r="B12" s="191">
        <f t="shared" si="0"/>
        <v>28828561</v>
      </c>
      <c r="C12" s="191">
        <v>24659730</v>
      </c>
      <c r="D12" s="191">
        <v>1170835</v>
      </c>
      <c r="E12" s="191">
        <v>2997996</v>
      </c>
      <c r="F12" s="191"/>
      <c r="G12" s="191"/>
      <c r="H12" s="191"/>
      <c r="I12" s="195">
        <v>18</v>
      </c>
    </row>
    <row r="13" spans="1:9" x14ac:dyDescent="0.25">
      <c r="A13" s="188" t="s">
        <v>14</v>
      </c>
      <c r="B13" s="191">
        <f t="shared" si="0"/>
        <v>9568214</v>
      </c>
      <c r="C13" s="191">
        <v>1628242</v>
      </c>
      <c r="D13" s="191">
        <v>420250</v>
      </c>
      <c r="E13" s="191">
        <v>7519722</v>
      </c>
      <c r="F13" s="191"/>
      <c r="G13" s="191"/>
      <c r="H13" s="191">
        <v>5000</v>
      </c>
      <c r="I13" s="195"/>
    </row>
    <row r="14" spans="1:9" x14ac:dyDescent="0.25">
      <c r="A14" s="188" t="s">
        <v>226</v>
      </c>
      <c r="B14" s="191">
        <f t="shared" si="0"/>
        <v>278000</v>
      </c>
      <c r="C14" s="191"/>
      <c r="D14" s="191"/>
      <c r="E14" s="191">
        <v>278000</v>
      </c>
      <c r="F14" s="191"/>
      <c r="G14" s="191"/>
      <c r="H14" s="191"/>
      <c r="I14" s="195"/>
    </row>
    <row r="15" spans="1:9" x14ac:dyDescent="0.25">
      <c r="A15" s="188" t="s">
        <v>250</v>
      </c>
      <c r="B15" s="191">
        <f t="shared" si="0"/>
        <v>3584000</v>
      </c>
      <c r="C15" s="191">
        <v>1278000</v>
      </c>
      <c r="D15" s="191">
        <v>175000</v>
      </c>
      <c r="E15" s="191">
        <v>2131000</v>
      </c>
      <c r="F15" s="191"/>
      <c r="G15" s="191"/>
      <c r="H15" s="191"/>
      <c r="I15" s="195">
        <v>1</v>
      </c>
    </row>
    <row r="16" spans="1:9" x14ac:dyDescent="0.25">
      <c r="A16" s="188" t="s">
        <v>16</v>
      </c>
      <c r="B16" s="191">
        <f t="shared" si="0"/>
        <v>106000</v>
      </c>
      <c r="C16" s="191"/>
      <c r="D16" s="191"/>
      <c r="E16" s="191">
        <v>106000</v>
      </c>
      <c r="F16" s="191"/>
      <c r="G16" s="191"/>
      <c r="H16" s="191"/>
      <c r="I16" s="195"/>
    </row>
    <row r="17" spans="1:9" x14ac:dyDescent="0.25">
      <c r="A17" s="188" t="s">
        <v>15</v>
      </c>
      <c r="B17" s="191">
        <f t="shared" si="0"/>
        <v>4400000</v>
      </c>
      <c r="C17" s="191"/>
      <c r="D17" s="191"/>
      <c r="E17" s="191">
        <v>4400000</v>
      </c>
      <c r="F17" s="191"/>
      <c r="G17" s="191"/>
      <c r="H17" s="191"/>
      <c r="I17" s="195"/>
    </row>
    <row r="18" spans="1:9" x14ac:dyDescent="0.25">
      <c r="A18" s="188" t="s">
        <v>179</v>
      </c>
      <c r="B18" s="191">
        <f>SUM(C18:F18)</f>
        <v>5871350</v>
      </c>
      <c r="C18" s="191"/>
      <c r="D18" s="191"/>
      <c r="E18" s="191">
        <v>5871350</v>
      </c>
      <c r="F18" s="194"/>
      <c r="G18" s="191"/>
      <c r="H18" s="191"/>
      <c r="I18" s="195"/>
    </row>
    <row r="19" spans="1:9" x14ac:dyDescent="0.25">
      <c r="A19" s="190" t="s">
        <v>219</v>
      </c>
      <c r="B19" s="191">
        <f t="shared" ref="B19:B20" si="1">SUM(C19:E19)</f>
        <v>9039858</v>
      </c>
      <c r="C19" s="196"/>
      <c r="D19" s="196"/>
      <c r="E19" s="196">
        <v>9039858</v>
      </c>
      <c r="F19" s="196"/>
      <c r="G19" s="196"/>
      <c r="H19" s="196"/>
      <c r="I19" s="197"/>
    </row>
    <row r="20" spans="1:9" x14ac:dyDescent="0.25">
      <c r="A20" s="188" t="s">
        <v>218</v>
      </c>
      <c r="B20" s="191">
        <f t="shared" si="1"/>
        <v>2496600</v>
      </c>
      <c r="C20" s="191"/>
      <c r="D20" s="191"/>
      <c r="E20" s="191">
        <v>2496600</v>
      </c>
      <c r="F20" s="191"/>
      <c r="G20" s="191"/>
      <c r="H20" s="191"/>
      <c r="I20" s="195"/>
    </row>
    <row r="21" spans="1:9" x14ac:dyDescent="0.25">
      <c r="A21" s="188" t="s">
        <v>234</v>
      </c>
      <c r="B21" s="191">
        <f>SUM(C21:E21)</f>
        <v>6097200</v>
      </c>
      <c r="C21" s="191">
        <v>4359000</v>
      </c>
      <c r="D21" s="191">
        <v>560000</v>
      </c>
      <c r="E21" s="191">
        <v>1178200</v>
      </c>
      <c r="F21" s="191"/>
      <c r="G21" s="191"/>
      <c r="H21" s="191"/>
      <c r="I21" s="195">
        <v>1</v>
      </c>
    </row>
    <row r="22" spans="1:9" ht="16.2" thickBot="1" x14ac:dyDescent="0.35">
      <c r="A22" s="147" t="s">
        <v>31</v>
      </c>
      <c r="B22" s="185">
        <f>SUM(B9:B21)</f>
        <v>88675812</v>
      </c>
      <c r="C22" s="185">
        <f>SUM(C9:C21)</f>
        <v>46327001</v>
      </c>
      <c r="D22" s="185">
        <f>SUM(D8:D21)</f>
        <v>4126085</v>
      </c>
      <c r="E22" s="185">
        <f>SUM(E9:E21)</f>
        <v>38222726</v>
      </c>
      <c r="F22" s="185">
        <f>SUM(F9:F21)</f>
        <v>0</v>
      </c>
      <c r="G22" s="185">
        <f>SUM(G9:G21)</f>
        <v>0</v>
      </c>
      <c r="H22" s="185">
        <f>SUM(H9:H20)</f>
        <v>3197000</v>
      </c>
      <c r="I22" s="207">
        <f>SUM(I8:I21)</f>
        <v>21</v>
      </c>
    </row>
    <row r="23" spans="1:9" x14ac:dyDescent="0.25">
      <c r="A23" s="151" t="s">
        <v>74</v>
      </c>
      <c r="B23" s="206"/>
      <c r="C23" s="192"/>
      <c r="D23" s="192"/>
      <c r="E23" s="192"/>
      <c r="F23" s="192"/>
      <c r="G23" s="192"/>
      <c r="H23" s="192"/>
      <c r="I23" s="193"/>
    </row>
    <row r="24" spans="1:9" x14ac:dyDescent="0.25">
      <c r="A24" s="37"/>
      <c r="B24" s="191"/>
      <c r="C24" s="191"/>
      <c r="D24" s="191"/>
      <c r="E24" s="191"/>
      <c r="F24" s="191"/>
      <c r="G24" s="191"/>
      <c r="H24" s="191"/>
      <c r="I24" s="195"/>
    </row>
    <row r="25" spans="1:9" x14ac:dyDescent="0.25">
      <c r="A25" s="37" t="s">
        <v>291</v>
      </c>
      <c r="B25" s="191">
        <f>SUM(C25:G25)</f>
        <v>10000</v>
      </c>
      <c r="C25" s="191"/>
      <c r="D25" s="191"/>
      <c r="E25" s="191"/>
      <c r="F25" s="191"/>
      <c r="G25" s="191">
        <v>10000</v>
      </c>
      <c r="H25" s="191"/>
      <c r="I25" s="195"/>
    </row>
    <row r="26" spans="1:9" x14ac:dyDescent="0.25">
      <c r="A26" s="37"/>
      <c r="B26" s="191">
        <f t="shared" ref="B26" si="2">SUM(C26:G26)</f>
        <v>0</v>
      </c>
      <c r="C26" s="191"/>
      <c r="D26" s="191"/>
      <c r="E26" s="191"/>
      <c r="F26" s="191"/>
      <c r="G26" s="191"/>
      <c r="H26" s="191"/>
      <c r="I26" s="195"/>
    </row>
    <row r="27" spans="1:9" x14ac:dyDescent="0.25">
      <c r="A27" s="37"/>
      <c r="B27" s="191"/>
      <c r="C27" s="191"/>
      <c r="D27" s="191"/>
      <c r="E27" s="191"/>
      <c r="F27" s="191"/>
      <c r="G27" s="191"/>
      <c r="H27" s="191"/>
      <c r="I27" s="195"/>
    </row>
    <row r="28" spans="1:9" ht="13.8" thickBot="1" x14ac:dyDescent="0.3">
      <c r="A28" s="37"/>
      <c r="B28" s="191">
        <f t="shared" ref="B28" si="3">SUM(C28:G28)</f>
        <v>0</v>
      </c>
      <c r="C28" s="191"/>
      <c r="D28" s="191"/>
      <c r="E28" s="191"/>
      <c r="F28" s="191"/>
      <c r="G28" s="191"/>
      <c r="H28" s="191"/>
      <c r="I28" s="195"/>
    </row>
    <row r="29" spans="1:9" ht="16.2" thickBot="1" x14ac:dyDescent="0.35">
      <c r="A29" s="50" t="s">
        <v>17</v>
      </c>
      <c r="B29" s="198">
        <f>SUM(B25:B28)</f>
        <v>10000</v>
      </c>
      <c r="C29" s="199"/>
      <c r="D29" s="199"/>
      <c r="E29" s="199"/>
      <c r="F29" s="199"/>
      <c r="G29" s="199">
        <f>SUM(G25:G28)</f>
        <v>10000</v>
      </c>
      <c r="H29" s="200"/>
      <c r="I29" s="201"/>
    </row>
    <row r="30" spans="1:9" ht="13.8" thickBot="1" x14ac:dyDescent="0.3">
      <c r="A30" s="72"/>
      <c r="B30" s="202"/>
      <c r="C30" s="202"/>
      <c r="D30" s="202"/>
      <c r="E30" s="202"/>
      <c r="F30" s="202"/>
      <c r="G30" s="202"/>
      <c r="H30" s="202"/>
      <c r="I30" s="203"/>
    </row>
    <row r="31" spans="1:9" ht="16.2" thickBot="1" x14ac:dyDescent="0.35">
      <c r="A31" s="51" t="s">
        <v>18</v>
      </c>
      <c r="B31" s="204">
        <f t="shared" ref="B31:G31" si="4">SUM(B22,B29)</f>
        <v>88685812</v>
      </c>
      <c r="C31" s="204">
        <f t="shared" si="4"/>
        <v>46327001</v>
      </c>
      <c r="D31" s="204">
        <f t="shared" si="4"/>
        <v>4126085</v>
      </c>
      <c r="E31" s="204">
        <f t="shared" si="4"/>
        <v>38222726</v>
      </c>
      <c r="F31" s="204">
        <f t="shared" si="4"/>
        <v>0</v>
      </c>
      <c r="G31" s="204">
        <f t="shared" si="4"/>
        <v>10000</v>
      </c>
      <c r="H31" s="204"/>
      <c r="I31" s="205">
        <v>21</v>
      </c>
    </row>
  </sheetData>
  <mergeCells count="2">
    <mergeCell ref="H4:I4"/>
    <mergeCell ref="I6:I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0A13-0BC0-4F3D-84F8-A68E77BA5732}">
  <dimension ref="A2:I33"/>
  <sheetViews>
    <sheetView workbookViewId="0">
      <selection activeCell="G10" sqref="G10"/>
    </sheetView>
  </sheetViews>
  <sheetFormatPr defaultRowHeight="13.2" x14ac:dyDescent="0.25"/>
  <cols>
    <col min="1" max="1" width="21.44140625" customWidth="1"/>
    <col min="6" max="6" width="8.5546875" customWidth="1"/>
    <col min="7" max="7" width="7.88671875" customWidth="1"/>
    <col min="8" max="8" width="8" customWidth="1"/>
    <col min="9" max="9" width="7.21875" customWidth="1"/>
  </cols>
  <sheetData>
    <row r="2" spans="1:9" ht="15.6" x14ac:dyDescent="0.3">
      <c r="A2" s="7" t="s">
        <v>293</v>
      </c>
      <c r="B2" s="41"/>
      <c r="C2" s="18"/>
      <c r="D2" s="41"/>
      <c r="E2" s="41"/>
      <c r="F2" s="41"/>
      <c r="G2" s="41"/>
      <c r="H2" s="41"/>
      <c r="I2" s="41"/>
    </row>
    <row r="3" spans="1:9" x14ac:dyDescent="0.25">
      <c r="A3" s="20"/>
      <c r="B3" s="41"/>
      <c r="C3" s="41"/>
      <c r="D3" s="41"/>
      <c r="E3" s="41"/>
      <c r="F3" s="41"/>
      <c r="G3" s="41"/>
      <c r="H3" s="4"/>
      <c r="I3" s="41"/>
    </row>
    <row r="4" spans="1:9" ht="13.8" thickBot="1" x14ac:dyDescent="0.3">
      <c r="A4" s="20"/>
      <c r="B4" s="41"/>
      <c r="C4" s="41"/>
      <c r="D4" s="41"/>
      <c r="E4" s="41"/>
      <c r="F4" s="41"/>
      <c r="G4" s="41"/>
      <c r="H4" s="433" t="s">
        <v>213</v>
      </c>
      <c r="I4" s="433"/>
    </row>
    <row r="5" spans="1:9" ht="16.2" thickBot="1" x14ac:dyDescent="0.35">
      <c r="A5" s="42" t="s">
        <v>0</v>
      </c>
      <c r="B5" s="43"/>
      <c r="C5" s="43" t="s">
        <v>11</v>
      </c>
      <c r="D5" s="43"/>
      <c r="E5" s="43"/>
      <c r="F5" s="43"/>
      <c r="G5" s="43"/>
      <c r="H5" s="48"/>
      <c r="I5" s="49"/>
    </row>
    <row r="6" spans="1:9" x14ac:dyDescent="0.25">
      <c r="A6" s="45" t="s">
        <v>6</v>
      </c>
      <c r="B6" s="46" t="s">
        <v>3</v>
      </c>
      <c r="C6" s="46" t="s">
        <v>4</v>
      </c>
      <c r="D6" s="46" t="s">
        <v>8</v>
      </c>
      <c r="E6" s="46" t="s">
        <v>1</v>
      </c>
      <c r="F6" s="46" t="s">
        <v>167</v>
      </c>
      <c r="G6" s="46" t="s">
        <v>169</v>
      </c>
      <c r="H6" s="47" t="s">
        <v>10</v>
      </c>
      <c r="I6" s="434" t="s">
        <v>5</v>
      </c>
    </row>
    <row r="7" spans="1:9" ht="13.8" thickBot="1" x14ac:dyDescent="0.3">
      <c r="A7" s="186"/>
      <c r="B7" s="39"/>
      <c r="C7" s="39" t="s">
        <v>7</v>
      </c>
      <c r="D7" s="39" t="s">
        <v>9</v>
      </c>
      <c r="E7" s="39" t="s">
        <v>7</v>
      </c>
      <c r="F7" s="39" t="s">
        <v>168</v>
      </c>
      <c r="G7" s="39" t="s">
        <v>7</v>
      </c>
      <c r="H7" s="44" t="s">
        <v>170</v>
      </c>
      <c r="I7" s="435"/>
    </row>
    <row r="8" spans="1:9" x14ac:dyDescent="0.25">
      <c r="A8" s="151" t="s">
        <v>73</v>
      </c>
      <c r="B8" s="38"/>
      <c r="C8" s="38"/>
      <c r="D8" s="38"/>
      <c r="E8" s="38"/>
      <c r="F8" s="38"/>
      <c r="G8" s="38"/>
      <c r="H8" s="38"/>
      <c r="I8" s="71"/>
    </row>
    <row r="9" spans="1:9" x14ac:dyDescent="0.25">
      <c r="A9" s="188" t="s">
        <v>13</v>
      </c>
      <c r="B9" s="191">
        <f t="shared" ref="B9:B17" si="0">SUM(C9:E9)</f>
        <v>12919928</v>
      </c>
      <c r="C9" s="191">
        <v>10767787</v>
      </c>
      <c r="D9" s="191">
        <v>1190664</v>
      </c>
      <c r="E9" s="191">
        <v>961477</v>
      </c>
      <c r="F9" s="191"/>
      <c r="G9" s="191"/>
      <c r="H9" s="191">
        <v>1566000</v>
      </c>
      <c r="I9" s="195">
        <v>1</v>
      </c>
    </row>
    <row r="10" spans="1:9" x14ac:dyDescent="0.25">
      <c r="A10" s="188"/>
      <c r="B10" s="191">
        <f t="shared" si="0"/>
        <v>0</v>
      </c>
      <c r="C10" s="194"/>
      <c r="D10" s="194"/>
      <c r="E10" s="191"/>
      <c r="F10" s="191"/>
      <c r="G10" s="194"/>
      <c r="H10" s="191"/>
      <c r="I10" s="195"/>
    </row>
    <row r="11" spans="1:9" x14ac:dyDescent="0.25">
      <c r="A11" s="189" t="s">
        <v>12</v>
      </c>
      <c r="B11" s="191">
        <f t="shared" si="0"/>
        <v>0</v>
      </c>
      <c r="C11" s="191"/>
      <c r="D11" s="191"/>
      <c r="E11" s="191"/>
      <c r="F11" s="191"/>
      <c r="G11" s="191"/>
      <c r="H11" s="191"/>
      <c r="I11" s="195"/>
    </row>
    <row r="12" spans="1:9" x14ac:dyDescent="0.25">
      <c r="A12" s="188" t="s">
        <v>212</v>
      </c>
      <c r="B12" s="191">
        <f t="shared" si="0"/>
        <v>24206246</v>
      </c>
      <c r="C12" s="191">
        <v>20728116</v>
      </c>
      <c r="D12" s="191">
        <v>1379685</v>
      </c>
      <c r="E12" s="191">
        <v>2098445</v>
      </c>
      <c r="F12" s="191"/>
      <c r="G12" s="191"/>
      <c r="H12" s="191">
        <v>5</v>
      </c>
      <c r="I12" s="195">
        <v>18</v>
      </c>
    </row>
    <row r="13" spans="1:9" x14ac:dyDescent="0.25">
      <c r="A13" s="188" t="s">
        <v>14</v>
      </c>
      <c r="B13" s="191">
        <f t="shared" si="0"/>
        <v>8473008</v>
      </c>
      <c r="C13" s="191">
        <v>2489360</v>
      </c>
      <c r="D13" s="191">
        <v>319781</v>
      </c>
      <c r="E13" s="191">
        <v>5663867</v>
      </c>
      <c r="F13" s="191"/>
      <c r="G13" s="191"/>
      <c r="H13" s="191">
        <v>855</v>
      </c>
      <c r="I13" s="195"/>
    </row>
    <row r="14" spans="1:9" x14ac:dyDescent="0.25">
      <c r="A14" s="188" t="s">
        <v>226</v>
      </c>
      <c r="B14" s="191">
        <f t="shared" si="0"/>
        <v>124616</v>
      </c>
      <c r="C14" s="191"/>
      <c r="D14" s="191"/>
      <c r="E14" s="191">
        <v>124616</v>
      </c>
      <c r="F14" s="191"/>
      <c r="G14" s="191"/>
      <c r="H14" s="191"/>
      <c r="I14" s="195"/>
    </row>
    <row r="15" spans="1:9" x14ac:dyDescent="0.25">
      <c r="A15" s="188" t="s">
        <v>250</v>
      </c>
      <c r="B15" s="191">
        <f t="shared" si="0"/>
        <v>3966276</v>
      </c>
      <c r="C15" s="191">
        <v>1467000</v>
      </c>
      <c r="D15" s="191">
        <v>190710</v>
      </c>
      <c r="E15" s="191">
        <v>2308566</v>
      </c>
      <c r="F15" s="191"/>
      <c r="G15" s="191"/>
      <c r="H15" s="191">
        <v>5</v>
      </c>
      <c r="I15" s="195">
        <v>1</v>
      </c>
    </row>
    <row r="16" spans="1:9" x14ac:dyDescent="0.25">
      <c r="A16" s="188" t="s">
        <v>16</v>
      </c>
      <c r="B16" s="191">
        <f t="shared" si="0"/>
        <v>53809</v>
      </c>
      <c r="C16" s="191"/>
      <c r="D16" s="191"/>
      <c r="E16" s="191">
        <v>53809</v>
      </c>
      <c r="F16" s="191"/>
      <c r="G16" s="191"/>
      <c r="H16" s="191">
        <v>3</v>
      </c>
      <c r="I16" s="195"/>
    </row>
    <row r="17" spans="1:9" x14ac:dyDescent="0.25">
      <c r="A17" s="188" t="s">
        <v>15</v>
      </c>
      <c r="B17" s="191">
        <f t="shared" si="0"/>
        <v>3785423</v>
      </c>
      <c r="C17" s="191"/>
      <c r="D17" s="191"/>
      <c r="E17" s="191">
        <v>3785423</v>
      </c>
      <c r="F17" s="191"/>
      <c r="G17" s="191"/>
      <c r="H17" s="191"/>
      <c r="I17" s="195"/>
    </row>
    <row r="18" spans="1:9" x14ac:dyDescent="0.25">
      <c r="A18" s="188" t="s">
        <v>179</v>
      </c>
      <c r="B18" s="191">
        <f>SUM(C18:F18)</f>
        <v>15873863</v>
      </c>
      <c r="C18" s="191"/>
      <c r="D18" s="191"/>
      <c r="E18" s="191">
        <v>6740594</v>
      </c>
      <c r="F18" s="194">
        <v>9133269</v>
      </c>
      <c r="G18" s="191"/>
      <c r="H18" s="191">
        <v>3</v>
      </c>
      <c r="I18" s="195"/>
    </row>
    <row r="19" spans="1:9" x14ac:dyDescent="0.25">
      <c r="A19" s="188" t="s">
        <v>219</v>
      </c>
      <c r="B19" s="191">
        <f t="shared" ref="B19:B20" si="1">SUM(C19:E19)</f>
        <v>5286883</v>
      </c>
      <c r="C19" s="191"/>
      <c r="D19" s="191"/>
      <c r="E19" s="191">
        <v>5286883</v>
      </c>
      <c r="F19" s="191"/>
      <c r="G19" s="191"/>
      <c r="H19" s="191"/>
      <c r="I19" s="195"/>
    </row>
    <row r="20" spans="1:9" x14ac:dyDescent="0.25">
      <c r="A20" s="188" t="s">
        <v>218</v>
      </c>
      <c r="B20" s="191">
        <f t="shared" si="1"/>
        <v>2735980</v>
      </c>
      <c r="C20" s="191"/>
      <c r="D20" s="191"/>
      <c r="E20" s="191">
        <v>2735980</v>
      </c>
      <c r="F20" s="191"/>
      <c r="G20" s="191"/>
      <c r="H20" s="191"/>
      <c r="I20" s="195"/>
    </row>
    <row r="21" spans="1:9" x14ac:dyDescent="0.25">
      <c r="A21" s="188" t="s">
        <v>234</v>
      </c>
      <c r="B21" s="191">
        <f>SUM(C21:E21)</f>
        <v>4844842</v>
      </c>
      <c r="C21" s="191">
        <v>3285000</v>
      </c>
      <c r="D21" s="191">
        <v>442050</v>
      </c>
      <c r="E21" s="191">
        <v>1117792</v>
      </c>
      <c r="F21" s="191"/>
      <c r="G21" s="191"/>
      <c r="H21" s="191">
        <v>11</v>
      </c>
      <c r="I21" s="195">
        <v>1</v>
      </c>
    </row>
    <row r="22" spans="1:9" x14ac:dyDescent="0.25">
      <c r="A22" s="188" t="s">
        <v>289</v>
      </c>
      <c r="B22" s="191">
        <f>SUM(C22:E22)</f>
        <v>9312</v>
      </c>
      <c r="C22" s="191"/>
      <c r="D22" s="191"/>
      <c r="E22" s="191">
        <v>9312</v>
      </c>
      <c r="F22" s="191"/>
      <c r="G22" s="191"/>
      <c r="H22" s="191"/>
      <c r="I22" s="195"/>
    </row>
    <row r="23" spans="1:9" x14ac:dyDescent="0.25">
      <c r="A23" s="188" t="s">
        <v>303</v>
      </c>
      <c r="B23" s="191"/>
      <c r="C23" s="191"/>
      <c r="D23" s="191"/>
      <c r="E23" s="191">
        <v>66600</v>
      </c>
      <c r="F23" s="191"/>
      <c r="G23" s="191"/>
      <c r="H23" s="191"/>
      <c r="I23" s="195"/>
    </row>
    <row r="24" spans="1:9" ht="16.2" thickBot="1" x14ac:dyDescent="0.35">
      <c r="A24" s="147" t="s">
        <v>31</v>
      </c>
      <c r="B24" s="185">
        <f>SUM(B9:B21)</f>
        <v>82270874</v>
      </c>
      <c r="C24" s="185">
        <f>SUM(C9:C23)</f>
        <v>38737263</v>
      </c>
      <c r="D24" s="185">
        <f>SUM(D9:D23)</f>
        <v>3522890</v>
      </c>
      <c r="E24" s="185">
        <f>SUM(E9:E23)</f>
        <v>30953364</v>
      </c>
      <c r="F24" s="185">
        <f t="shared" ref="F24:I24" si="2">SUM(F9:F22)</f>
        <v>9133269</v>
      </c>
      <c r="G24" s="185">
        <f t="shared" si="2"/>
        <v>0</v>
      </c>
      <c r="H24" s="185">
        <f t="shared" si="2"/>
        <v>1566882</v>
      </c>
      <c r="I24" s="207">
        <f t="shared" si="2"/>
        <v>21</v>
      </c>
    </row>
    <row r="25" spans="1:9" x14ac:dyDescent="0.25">
      <c r="A25" s="151" t="s">
        <v>74</v>
      </c>
      <c r="B25" s="490"/>
      <c r="C25" s="192"/>
      <c r="D25" s="192"/>
      <c r="E25" s="192"/>
      <c r="F25" s="192"/>
      <c r="G25" s="192"/>
      <c r="H25" s="192"/>
      <c r="I25" s="193"/>
    </row>
    <row r="26" spans="1:9" x14ac:dyDescent="0.25">
      <c r="A26" s="37"/>
      <c r="B26" s="191"/>
      <c r="C26" s="191"/>
      <c r="D26" s="191"/>
      <c r="E26" s="191"/>
      <c r="F26" s="191"/>
      <c r="G26" s="191"/>
      <c r="H26" s="191"/>
      <c r="I26" s="195"/>
    </row>
    <row r="27" spans="1:9" x14ac:dyDescent="0.25">
      <c r="A27" s="37" t="s">
        <v>310</v>
      </c>
      <c r="B27" s="191">
        <f>SUM(C27:G27)</f>
        <v>10000</v>
      </c>
      <c r="C27" s="191"/>
      <c r="D27" s="191"/>
      <c r="E27" s="191"/>
      <c r="F27" s="191"/>
      <c r="G27" s="191">
        <v>10000</v>
      </c>
      <c r="H27" s="191"/>
      <c r="I27" s="195"/>
    </row>
    <row r="28" spans="1:9" x14ac:dyDescent="0.25">
      <c r="A28" s="37"/>
      <c r="B28" s="191">
        <f t="shared" ref="B28" si="3">SUM(C28:G28)</f>
        <v>0</v>
      </c>
      <c r="C28" s="191"/>
      <c r="D28" s="191"/>
      <c r="E28" s="191"/>
      <c r="F28" s="191"/>
      <c r="G28" s="191"/>
      <c r="H28" s="191"/>
      <c r="I28" s="195"/>
    </row>
    <row r="29" spans="1:9" x14ac:dyDescent="0.25">
      <c r="A29" s="37"/>
      <c r="B29" s="191"/>
      <c r="C29" s="191"/>
      <c r="D29" s="191"/>
      <c r="E29" s="191"/>
      <c r="F29" s="191"/>
      <c r="G29" s="191"/>
      <c r="H29" s="191"/>
      <c r="I29" s="195"/>
    </row>
    <row r="30" spans="1:9" ht="13.8" thickBot="1" x14ac:dyDescent="0.3">
      <c r="A30" s="37"/>
      <c r="B30" s="191">
        <f t="shared" ref="B30" si="4">SUM(C30:G30)</f>
        <v>0</v>
      </c>
      <c r="C30" s="191"/>
      <c r="D30" s="191"/>
      <c r="E30" s="191"/>
      <c r="F30" s="191"/>
      <c r="G30" s="191"/>
      <c r="H30" s="191"/>
      <c r="I30" s="195"/>
    </row>
    <row r="31" spans="1:9" ht="16.2" thickBot="1" x14ac:dyDescent="0.35">
      <c r="A31" s="50" t="s">
        <v>17</v>
      </c>
      <c r="B31" s="198">
        <f>SUM(B27:B30)</f>
        <v>10000</v>
      </c>
      <c r="C31" s="199"/>
      <c r="D31" s="199"/>
      <c r="E31" s="199"/>
      <c r="F31" s="199"/>
      <c r="G31" s="199">
        <f>SUM(G27:G30)</f>
        <v>10000</v>
      </c>
      <c r="H31" s="200"/>
      <c r="I31" s="201"/>
    </row>
    <row r="32" spans="1:9" ht="13.8" thickBot="1" x14ac:dyDescent="0.3">
      <c r="A32" s="72"/>
      <c r="B32" s="202"/>
      <c r="C32" s="202"/>
      <c r="D32" s="202"/>
      <c r="E32" s="202"/>
      <c r="F32" s="202"/>
      <c r="G32" s="202"/>
      <c r="H32" s="202"/>
      <c r="I32" s="203"/>
    </row>
    <row r="33" spans="1:9" ht="16.2" thickBot="1" x14ac:dyDescent="0.35">
      <c r="A33" s="51" t="s">
        <v>18</v>
      </c>
      <c r="B33" s="204">
        <f t="shared" ref="B33:G33" si="5">SUM(B24,B31)</f>
        <v>82280874</v>
      </c>
      <c r="C33" s="204">
        <f t="shared" si="5"/>
        <v>38737263</v>
      </c>
      <c r="D33" s="204">
        <f t="shared" si="5"/>
        <v>3522890</v>
      </c>
      <c r="E33" s="204">
        <f t="shared" si="5"/>
        <v>30953364</v>
      </c>
      <c r="F33" s="204">
        <f t="shared" si="5"/>
        <v>9133269</v>
      </c>
      <c r="G33" s="204">
        <f t="shared" si="5"/>
        <v>10000</v>
      </c>
      <c r="H33" s="204"/>
      <c r="I33" s="205">
        <v>21</v>
      </c>
    </row>
  </sheetData>
  <mergeCells count="2">
    <mergeCell ref="H4:I4"/>
    <mergeCell ref="I6:I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9"/>
  <dimension ref="A1:H46"/>
  <sheetViews>
    <sheetView workbookViewId="0">
      <selection activeCell="I10" sqref="I10"/>
    </sheetView>
  </sheetViews>
  <sheetFormatPr defaultRowHeight="13.2" x14ac:dyDescent="0.25"/>
  <cols>
    <col min="1" max="1" width="9.44140625" customWidth="1"/>
    <col min="2" max="2" width="25.109375" customWidth="1"/>
    <col min="3" max="5" width="16.6640625" customWidth="1"/>
  </cols>
  <sheetData>
    <row r="1" spans="1:8" ht="13.2" customHeight="1" x14ac:dyDescent="0.3">
      <c r="A1" s="425"/>
      <c r="B1" s="425"/>
      <c r="C1" s="425"/>
      <c r="D1" s="425"/>
      <c r="E1" s="208" t="s">
        <v>270</v>
      </c>
      <c r="F1" s="208"/>
      <c r="G1" s="208"/>
      <c r="H1" s="208"/>
    </row>
    <row r="2" spans="1:8" x14ac:dyDescent="0.25">
      <c r="A2" s="26"/>
      <c r="B2" s="26"/>
      <c r="C2" s="26"/>
      <c r="D2" s="26"/>
      <c r="E2" s="19"/>
    </row>
    <row r="3" spans="1:8" ht="15.6" x14ac:dyDescent="0.3">
      <c r="A3" s="438"/>
      <c r="B3" s="438"/>
      <c r="C3" s="438"/>
      <c r="D3" s="438"/>
      <c r="E3" s="19"/>
    </row>
    <row r="4" spans="1:8" ht="18" customHeight="1" x14ac:dyDescent="0.3">
      <c r="A4" s="124" t="s">
        <v>241</v>
      </c>
      <c r="B4" s="26"/>
      <c r="C4" s="26"/>
      <c r="D4" s="26"/>
      <c r="E4" s="19"/>
    </row>
    <row r="5" spans="1:8" x14ac:dyDescent="0.25">
      <c r="A5" s="26"/>
      <c r="B5" s="26"/>
      <c r="C5" s="26"/>
      <c r="D5" s="26"/>
      <c r="E5" s="19"/>
    </row>
    <row r="6" spans="1:8" x14ac:dyDescent="0.25">
      <c r="A6" s="26"/>
      <c r="B6" s="26"/>
      <c r="C6" s="26"/>
      <c r="D6" s="26"/>
      <c r="E6" s="19"/>
    </row>
    <row r="7" spans="1:8" ht="13.8" x14ac:dyDescent="0.25">
      <c r="A7" s="26"/>
      <c r="B7" s="26"/>
      <c r="C7" s="439"/>
      <c r="D7" s="439"/>
      <c r="E7" s="19"/>
    </row>
    <row r="8" spans="1:8" ht="14.4" thickBot="1" x14ac:dyDescent="0.3">
      <c r="A8" s="27"/>
      <c r="B8" s="28"/>
      <c r="C8" s="156"/>
      <c r="D8" s="153"/>
      <c r="E8" s="156" t="s">
        <v>213</v>
      </c>
    </row>
    <row r="9" spans="1:8" ht="14.25" customHeight="1" x14ac:dyDescent="0.25">
      <c r="A9" s="440" t="s">
        <v>28</v>
      </c>
      <c r="B9" s="442" t="s">
        <v>29</v>
      </c>
      <c r="C9" s="444" t="s">
        <v>30</v>
      </c>
      <c r="D9" s="442" t="s">
        <v>281</v>
      </c>
      <c r="E9" s="436" t="s">
        <v>292</v>
      </c>
    </row>
    <row r="10" spans="1:8" ht="27" customHeight="1" thickBot="1" x14ac:dyDescent="0.3">
      <c r="A10" s="441"/>
      <c r="B10" s="443"/>
      <c r="C10" s="445"/>
      <c r="D10" s="443"/>
      <c r="E10" s="437"/>
    </row>
    <row r="11" spans="1:8" ht="18.75" customHeight="1" x14ac:dyDescent="0.25">
      <c r="A11" s="263" t="s">
        <v>172</v>
      </c>
      <c r="B11" s="264" t="s">
        <v>211</v>
      </c>
      <c r="C11" s="393">
        <v>3176387</v>
      </c>
      <c r="D11" s="394">
        <v>3176387</v>
      </c>
      <c r="E11" s="395">
        <v>3176387</v>
      </c>
    </row>
    <row r="12" spans="1:8" ht="18" customHeight="1" x14ac:dyDescent="0.25">
      <c r="A12" s="157" t="s">
        <v>180</v>
      </c>
      <c r="B12" s="89" t="s">
        <v>253</v>
      </c>
      <c r="C12" s="396">
        <v>500000</v>
      </c>
      <c r="D12" s="397">
        <v>500000</v>
      </c>
      <c r="E12" s="398"/>
    </row>
    <row r="13" spans="1:8" ht="27" customHeight="1" x14ac:dyDescent="0.25">
      <c r="A13" s="157" t="s">
        <v>251</v>
      </c>
      <c r="B13" s="290" t="s">
        <v>254</v>
      </c>
      <c r="C13" s="396">
        <v>2000000</v>
      </c>
      <c r="D13" s="397">
        <v>2000000</v>
      </c>
      <c r="E13" s="398"/>
    </row>
    <row r="14" spans="1:8" ht="20.25" customHeight="1" x14ac:dyDescent="0.25">
      <c r="A14" s="157" t="s">
        <v>252</v>
      </c>
      <c r="B14" s="125" t="s">
        <v>255</v>
      </c>
      <c r="C14" s="399">
        <v>500000</v>
      </c>
      <c r="D14" s="397">
        <v>500000</v>
      </c>
      <c r="E14" s="398"/>
    </row>
    <row r="15" spans="1:8" ht="21.75" customHeight="1" x14ac:dyDescent="0.25">
      <c r="A15" s="157" t="s">
        <v>263</v>
      </c>
      <c r="B15" s="125" t="s">
        <v>264</v>
      </c>
      <c r="C15" s="397">
        <v>27975517</v>
      </c>
      <c r="D15" s="397">
        <v>90251720</v>
      </c>
      <c r="E15" s="398"/>
    </row>
    <row r="16" spans="1:8" ht="21.75" customHeight="1" x14ac:dyDescent="0.25">
      <c r="A16" s="157" t="s">
        <v>295</v>
      </c>
      <c r="B16" s="125" t="s">
        <v>296</v>
      </c>
      <c r="C16" s="397"/>
      <c r="D16" s="397">
        <v>287038</v>
      </c>
      <c r="E16" s="398">
        <v>287038</v>
      </c>
    </row>
    <row r="17" spans="1:5" ht="21.75" customHeight="1" thickBot="1" x14ac:dyDescent="0.3">
      <c r="A17" s="419"/>
      <c r="B17" s="420" t="s">
        <v>31</v>
      </c>
      <c r="C17" s="421">
        <f>SUM(C11:C16)</f>
        <v>34151904</v>
      </c>
      <c r="D17" s="421">
        <f t="shared" ref="D17:E17" si="0">SUM(D11:D16)</f>
        <v>96715145</v>
      </c>
      <c r="E17" s="424">
        <f t="shared" si="0"/>
        <v>3463425</v>
      </c>
    </row>
    <row r="18" spans="1:5" ht="13.8" x14ac:dyDescent="0.25">
      <c r="A18" s="23"/>
      <c r="B18" s="23"/>
      <c r="C18" s="23"/>
      <c r="D18" s="23"/>
      <c r="E18" s="90"/>
    </row>
    <row r="19" spans="1:5" ht="13.8" x14ac:dyDescent="0.25">
      <c r="A19" s="23"/>
      <c r="B19" s="23"/>
      <c r="C19" s="23"/>
      <c r="D19" s="23"/>
      <c r="E19" s="52"/>
    </row>
    <row r="20" spans="1:5" ht="13.8" x14ac:dyDescent="0.25">
      <c r="A20" s="24"/>
      <c r="B20" s="30"/>
      <c r="C20" s="24"/>
      <c r="D20" s="24"/>
      <c r="E20" s="19"/>
    </row>
    <row r="21" spans="1:5" ht="13.8" x14ac:dyDescent="0.25">
      <c r="A21" s="24"/>
      <c r="B21" s="24"/>
      <c r="C21" s="24"/>
      <c r="D21" s="24"/>
      <c r="E21" s="19"/>
    </row>
    <row r="22" spans="1:5" ht="13.8" x14ac:dyDescent="0.25">
      <c r="A22" s="22"/>
      <c r="B22" s="22"/>
      <c r="C22" s="22"/>
      <c r="D22" s="22"/>
      <c r="E22" s="19"/>
    </row>
    <row r="23" spans="1:5" ht="13.8" x14ac:dyDescent="0.25">
      <c r="A23" s="24"/>
      <c r="B23" s="24"/>
      <c r="C23" s="24"/>
      <c r="D23" s="24"/>
      <c r="E23" s="19"/>
    </row>
    <row r="24" spans="1:5" ht="13.8" x14ac:dyDescent="0.25">
      <c r="A24" s="24"/>
      <c r="B24" s="24"/>
      <c r="C24" s="24"/>
      <c r="D24" s="24"/>
      <c r="E24" s="19"/>
    </row>
    <row r="25" spans="1:5" ht="13.8" x14ac:dyDescent="0.25">
      <c r="A25" s="22"/>
      <c r="B25" s="22"/>
      <c r="C25" s="22"/>
      <c r="D25" s="22"/>
      <c r="E25" s="19"/>
    </row>
    <row r="26" spans="1:5" ht="13.8" x14ac:dyDescent="0.25">
      <c r="A26" s="23"/>
      <c r="B26" s="23"/>
      <c r="C26" s="23"/>
      <c r="D26" s="23"/>
      <c r="E26" s="19"/>
    </row>
    <row r="27" spans="1:5" ht="13.8" x14ac:dyDescent="0.25">
      <c r="A27" s="25"/>
      <c r="B27" s="24"/>
      <c r="C27" s="24"/>
      <c r="D27" s="24"/>
      <c r="E27" s="19"/>
    </row>
    <row r="28" spans="1:5" ht="13.8" x14ac:dyDescent="0.25">
      <c r="A28" s="24"/>
      <c r="B28" s="24"/>
      <c r="C28" s="24"/>
      <c r="D28" s="24"/>
      <c r="E28" s="19"/>
    </row>
    <row r="29" spans="1:5" ht="13.8" x14ac:dyDescent="0.25">
      <c r="A29" s="24"/>
      <c r="B29" s="24"/>
      <c r="C29" s="24"/>
      <c r="D29" s="24"/>
      <c r="E29" s="19"/>
    </row>
    <row r="30" spans="1:5" ht="13.8" x14ac:dyDescent="0.25">
      <c r="A30" s="24"/>
      <c r="B30" s="30"/>
      <c r="C30" s="24"/>
      <c r="D30" s="24"/>
      <c r="E30" s="19"/>
    </row>
    <row r="31" spans="1:5" ht="13.8" x14ac:dyDescent="0.25">
      <c r="A31" s="22"/>
      <c r="B31" s="22"/>
      <c r="C31" s="22"/>
      <c r="D31" s="22"/>
      <c r="E31" s="19"/>
    </row>
    <row r="32" spans="1:5" ht="13.8" x14ac:dyDescent="0.25">
      <c r="A32" s="24"/>
      <c r="B32" s="24"/>
      <c r="C32" s="24"/>
      <c r="D32" s="24"/>
      <c r="E32" s="19"/>
    </row>
    <row r="33" spans="1:5" ht="13.8" x14ac:dyDescent="0.25">
      <c r="A33" s="24"/>
      <c r="B33" s="30"/>
      <c r="C33" s="24"/>
      <c r="D33" s="24"/>
      <c r="E33" s="19"/>
    </row>
    <row r="34" spans="1:5" ht="13.8" x14ac:dyDescent="0.25">
      <c r="A34" s="24"/>
      <c r="B34" s="24"/>
      <c r="C34" s="24"/>
      <c r="D34" s="24"/>
      <c r="E34" s="19"/>
    </row>
    <row r="35" spans="1:5" ht="13.8" x14ac:dyDescent="0.25">
      <c r="A35" s="24"/>
      <c r="B35" s="30"/>
      <c r="C35" s="24"/>
      <c r="D35" s="24"/>
      <c r="E35" s="19"/>
    </row>
    <row r="36" spans="1:5" ht="13.8" x14ac:dyDescent="0.25">
      <c r="A36" s="24"/>
      <c r="B36" s="24"/>
      <c r="C36" s="24"/>
      <c r="D36" s="24"/>
      <c r="E36" s="19"/>
    </row>
    <row r="37" spans="1:5" ht="13.8" x14ac:dyDescent="0.25">
      <c r="A37" s="23"/>
      <c r="B37" s="23"/>
      <c r="C37" s="23"/>
      <c r="D37" s="23"/>
      <c r="E37" s="19"/>
    </row>
    <row r="38" spans="1:5" ht="13.8" x14ac:dyDescent="0.25">
      <c r="A38" s="23"/>
      <c r="B38" s="23"/>
      <c r="C38" s="23"/>
      <c r="D38" s="23"/>
      <c r="E38" s="19"/>
    </row>
    <row r="39" spans="1:5" ht="13.8" x14ac:dyDescent="0.25">
      <c r="A39" s="24"/>
      <c r="B39" s="24"/>
      <c r="C39" s="24"/>
      <c r="D39" s="24"/>
      <c r="E39" s="19"/>
    </row>
    <row r="40" spans="1:5" ht="13.8" x14ac:dyDescent="0.25">
      <c r="A40" s="24"/>
      <c r="B40" s="30"/>
      <c r="C40" s="24"/>
      <c r="D40" s="24"/>
      <c r="E40" s="19"/>
    </row>
    <row r="41" spans="1:5" ht="13.8" x14ac:dyDescent="0.25">
      <c r="A41" s="24"/>
      <c r="B41" s="24"/>
      <c r="C41" s="24"/>
      <c r="D41" s="24"/>
      <c r="E41" s="19"/>
    </row>
    <row r="42" spans="1:5" ht="13.8" x14ac:dyDescent="0.25">
      <c r="A42" s="25"/>
      <c r="B42" s="23"/>
      <c r="C42" s="23"/>
      <c r="D42" s="23"/>
      <c r="E42" s="19"/>
    </row>
    <row r="43" spans="1:5" ht="13.8" x14ac:dyDescent="0.25">
      <c r="A43" s="25"/>
      <c r="B43" s="24"/>
      <c r="C43" s="24"/>
      <c r="D43" s="24"/>
      <c r="E43" s="19"/>
    </row>
    <row r="44" spans="1:5" ht="13.8" x14ac:dyDescent="0.25">
      <c r="A44" s="23"/>
      <c r="B44" s="23"/>
      <c r="C44" s="23"/>
      <c r="D44" s="23"/>
      <c r="E44" s="19"/>
    </row>
    <row r="45" spans="1:5" ht="13.8" x14ac:dyDescent="0.25">
      <c r="A45" s="24"/>
      <c r="B45" s="24"/>
      <c r="C45" s="24"/>
      <c r="D45" s="24"/>
      <c r="E45" s="19"/>
    </row>
    <row r="46" spans="1:5" ht="13.8" x14ac:dyDescent="0.25">
      <c r="A46" s="24"/>
      <c r="B46" s="24"/>
      <c r="C46" s="24"/>
      <c r="D46" s="24"/>
      <c r="E46" s="19"/>
    </row>
  </sheetData>
  <mergeCells count="8">
    <mergeCell ref="E9:E10"/>
    <mergeCell ref="A1:D1"/>
    <mergeCell ref="A3:D3"/>
    <mergeCell ref="C7:D7"/>
    <mergeCell ref="A9:A10"/>
    <mergeCell ref="B9:B10"/>
    <mergeCell ref="C9:C10"/>
    <mergeCell ref="D9:D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0"/>
  <dimension ref="A1:E18"/>
  <sheetViews>
    <sheetView workbookViewId="0">
      <selection activeCell="C9" sqref="C9:C10"/>
    </sheetView>
  </sheetViews>
  <sheetFormatPr defaultRowHeight="13.2" x14ac:dyDescent="0.25"/>
  <cols>
    <col min="1" max="1" width="8" customWidth="1"/>
    <col min="2" max="2" width="33.6640625" customWidth="1"/>
    <col min="3" max="3" width="12.6640625" customWidth="1"/>
    <col min="4" max="5" width="12.5546875" customWidth="1"/>
  </cols>
  <sheetData>
    <row r="1" spans="1:5" ht="13.2" customHeight="1" x14ac:dyDescent="0.3">
      <c r="A1" s="425" t="s">
        <v>269</v>
      </c>
      <c r="B1" s="425"/>
      <c r="C1" s="425"/>
      <c r="D1" s="425"/>
      <c r="E1" s="425"/>
    </row>
    <row r="2" spans="1:5" x14ac:dyDescent="0.25">
      <c r="A2" s="26"/>
      <c r="B2" s="26"/>
      <c r="C2" s="26"/>
      <c r="D2" s="26"/>
    </row>
    <row r="3" spans="1:5" ht="15.6" x14ac:dyDescent="0.3">
      <c r="A3" s="438"/>
      <c r="B3" s="438"/>
      <c r="C3" s="438"/>
      <c r="D3" s="438"/>
    </row>
    <row r="4" spans="1:5" ht="15.6" x14ac:dyDescent="0.25">
      <c r="A4" s="448" t="s">
        <v>242</v>
      </c>
      <c r="B4" s="448"/>
      <c r="C4" s="448"/>
      <c r="D4" s="448"/>
      <c r="E4" s="448"/>
    </row>
    <row r="5" spans="1:5" x14ac:dyDescent="0.25">
      <c r="A5" s="26"/>
      <c r="B5" s="26"/>
      <c r="C5" s="26"/>
      <c r="D5" s="26"/>
    </row>
    <row r="6" spans="1:5" x14ac:dyDescent="0.25">
      <c r="A6" s="26"/>
      <c r="B6" s="26"/>
      <c r="C6" s="26"/>
      <c r="D6" s="26"/>
    </row>
    <row r="7" spans="1:5" ht="13.8" x14ac:dyDescent="0.25">
      <c r="A7" s="26"/>
      <c r="B7" s="26"/>
      <c r="C7" s="439"/>
      <c r="D7" s="439"/>
    </row>
    <row r="8" spans="1:5" ht="14.4" thickBot="1" x14ac:dyDescent="0.3">
      <c r="A8" s="27"/>
      <c r="B8" s="28"/>
      <c r="C8" s="156"/>
      <c r="D8" s="153"/>
      <c r="E8" s="156" t="s">
        <v>215</v>
      </c>
    </row>
    <row r="9" spans="1:5" ht="14.25" customHeight="1" x14ac:dyDescent="0.25">
      <c r="A9" s="440" t="s">
        <v>28</v>
      </c>
      <c r="B9" s="442" t="s">
        <v>2</v>
      </c>
      <c r="C9" s="444" t="s">
        <v>30</v>
      </c>
      <c r="D9" s="442" t="s">
        <v>281</v>
      </c>
      <c r="E9" s="446" t="s">
        <v>292</v>
      </c>
    </row>
    <row r="10" spans="1:5" ht="27" customHeight="1" thickBot="1" x14ac:dyDescent="0.3">
      <c r="A10" s="441"/>
      <c r="B10" s="443"/>
      <c r="C10" s="445"/>
      <c r="D10" s="443"/>
      <c r="E10" s="447"/>
    </row>
    <row r="11" spans="1:5" ht="13.8" x14ac:dyDescent="0.25">
      <c r="A11" s="263" t="s">
        <v>172</v>
      </c>
      <c r="B11" s="265" t="s">
        <v>256</v>
      </c>
      <c r="C11" s="266">
        <v>1500000</v>
      </c>
      <c r="D11" s="392">
        <v>1500000</v>
      </c>
      <c r="E11" s="165">
        <v>0</v>
      </c>
    </row>
    <row r="12" spans="1:5" ht="13.8" x14ac:dyDescent="0.25">
      <c r="A12" s="263" t="s">
        <v>180</v>
      </c>
      <c r="B12" s="89" t="s">
        <v>257</v>
      </c>
      <c r="C12" s="262">
        <v>1675000</v>
      </c>
      <c r="D12" s="391">
        <v>1675000</v>
      </c>
      <c r="E12" s="353">
        <v>0</v>
      </c>
    </row>
    <row r="13" spans="1:5" ht="13.8" x14ac:dyDescent="0.25">
      <c r="A13" s="263" t="s">
        <v>251</v>
      </c>
      <c r="B13" s="89" t="s">
        <v>297</v>
      </c>
      <c r="C13" s="391"/>
      <c r="D13" s="391">
        <v>700000</v>
      </c>
      <c r="E13" s="353">
        <v>700000</v>
      </c>
    </row>
    <row r="14" spans="1:5" ht="13.8" x14ac:dyDescent="0.25">
      <c r="A14" s="263" t="s">
        <v>252</v>
      </c>
      <c r="B14" s="89" t="s">
        <v>299</v>
      </c>
      <c r="C14" s="391"/>
      <c r="D14" s="391">
        <v>345186</v>
      </c>
      <c r="E14" s="353">
        <v>345186</v>
      </c>
    </row>
    <row r="15" spans="1:5" ht="13.8" x14ac:dyDescent="0.25">
      <c r="A15" s="263" t="s">
        <v>263</v>
      </c>
      <c r="B15" s="89" t="s">
        <v>300</v>
      </c>
      <c r="C15" s="391"/>
      <c r="D15" s="391">
        <v>15990</v>
      </c>
      <c r="E15" s="353">
        <v>15990</v>
      </c>
    </row>
    <row r="16" spans="1:5" ht="13.8" x14ac:dyDescent="0.25">
      <c r="A16" s="263" t="s">
        <v>295</v>
      </c>
      <c r="B16" s="89" t="s">
        <v>301</v>
      </c>
      <c r="C16" s="391"/>
      <c r="D16" s="391">
        <v>445270</v>
      </c>
      <c r="E16" s="353">
        <v>445270</v>
      </c>
    </row>
    <row r="17" spans="1:5" ht="13.8" x14ac:dyDescent="0.25">
      <c r="A17" s="263" t="s">
        <v>298</v>
      </c>
      <c r="B17" s="89" t="s">
        <v>302</v>
      </c>
      <c r="C17" s="391"/>
      <c r="D17" s="391"/>
      <c r="E17" s="353">
        <v>39990</v>
      </c>
    </row>
    <row r="18" spans="1:5" ht="14.4" thickBot="1" x14ac:dyDescent="0.3">
      <c r="A18" s="418"/>
      <c r="B18" s="420" t="s">
        <v>31</v>
      </c>
      <c r="C18" s="422">
        <f>SUM(C11:C17)</f>
        <v>3175000</v>
      </c>
      <c r="D18" s="422">
        <f t="shared" ref="D18:E18" si="0">SUM(D11:D17)</f>
        <v>4681446</v>
      </c>
      <c r="E18" s="423">
        <f t="shared" si="0"/>
        <v>1546436</v>
      </c>
    </row>
  </sheetData>
  <mergeCells count="9">
    <mergeCell ref="A1:E1"/>
    <mergeCell ref="A3:D3"/>
    <mergeCell ref="C7:D7"/>
    <mergeCell ref="A9:A10"/>
    <mergeCell ref="B9:B10"/>
    <mergeCell ref="C9:C10"/>
    <mergeCell ref="D9:D10"/>
    <mergeCell ref="E9:E10"/>
    <mergeCell ref="A4:E4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/>
  <dimension ref="A1:O20"/>
  <sheetViews>
    <sheetView workbookViewId="0">
      <selection activeCell="I7" sqref="I7"/>
    </sheetView>
  </sheetViews>
  <sheetFormatPr defaultColWidth="9.109375" defaultRowHeight="13.2" x14ac:dyDescent="0.25"/>
  <cols>
    <col min="1" max="1" width="7.5546875" style="1" customWidth="1"/>
    <col min="2" max="2" width="11.44140625" style="1" customWidth="1"/>
    <col min="3" max="3" width="12.6640625" style="1" customWidth="1"/>
    <col min="4" max="4" width="7.5546875" style="1" customWidth="1"/>
    <col min="5" max="5" width="7" style="1" customWidth="1"/>
    <col min="6" max="6" width="6" style="1" customWidth="1"/>
    <col min="7" max="9" width="9.6640625" style="1" customWidth="1"/>
    <col min="10" max="16384" width="9.109375" style="1"/>
  </cols>
  <sheetData>
    <row r="1" spans="1:15" ht="15.6" x14ac:dyDescent="0.3">
      <c r="A1" s="425"/>
      <c r="B1" s="425"/>
      <c r="C1" s="425"/>
      <c r="D1" s="425"/>
      <c r="E1" s="425"/>
      <c r="F1" s="425"/>
      <c r="G1" s="425"/>
      <c r="I1" s="208" t="s">
        <v>268</v>
      </c>
      <c r="J1" s="208"/>
      <c r="K1" s="208"/>
      <c r="L1" s="208"/>
      <c r="M1" s="208"/>
      <c r="N1" s="208"/>
      <c r="O1" s="208"/>
    </row>
    <row r="2" spans="1:15" ht="15.6" x14ac:dyDescent="0.3">
      <c r="A2" s="6"/>
      <c r="B2" s="6"/>
      <c r="C2" s="6"/>
      <c r="D2" s="6"/>
      <c r="E2" s="6"/>
      <c r="F2" s="6"/>
    </row>
    <row r="3" spans="1:15" ht="15.6" x14ac:dyDescent="0.3">
      <c r="A3" s="6"/>
      <c r="B3" s="449"/>
      <c r="C3" s="449"/>
      <c r="D3" s="449"/>
      <c r="E3" s="449"/>
      <c r="F3" s="449"/>
      <c r="G3" s="449"/>
    </row>
    <row r="4" spans="1:15" ht="15.6" x14ac:dyDescent="0.25">
      <c r="A4" s="450" t="s">
        <v>243</v>
      </c>
      <c r="B4" s="450"/>
      <c r="C4" s="450"/>
      <c r="D4" s="450"/>
      <c r="E4" s="450"/>
      <c r="F4" s="450"/>
      <c r="G4" s="450"/>
      <c r="H4" s="450"/>
    </row>
    <row r="5" spans="1:15" ht="15.6" x14ac:dyDescent="0.3">
      <c r="A5" s="449"/>
      <c r="B5" s="449"/>
      <c r="C5" s="449"/>
      <c r="D5" s="449"/>
      <c r="E5" s="449"/>
      <c r="F5" s="449"/>
      <c r="G5" s="449"/>
      <c r="I5" s="328"/>
    </row>
    <row r="6" spans="1:15" ht="34.200000000000003" x14ac:dyDescent="0.3">
      <c r="A6" s="2"/>
      <c r="B6" s="2"/>
      <c r="C6" s="2"/>
      <c r="D6" s="2"/>
      <c r="E6" s="2"/>
      <c r="F6" s="2"/>
      <c r="G6" s="336" t="s">
        <v>283</v>
      </c>
      <c r="H6" s="337" t="s">
        <v>281</v>
      </c>
      <c r="I6" s="337" t="s">
        <v>292</v>
      </c>
    </row>
    <row r="7" spans="1:15" x14ac:dyDescent="0.25">
      <c r="A7" s="329" t="s">
        <v>183</v>
      </c>
      <c r="B7" s="330"/>
      <c r="C7" s="330"/>
      <c r="D7" s="330"/>
      <c r="E7" s="330"/>
      <c r="F7" s="330"/>
      <c r="G7" s="329"/>
    </row>
    <row r="8" spans="1:15" ht="15.6" x14ac:dyDescent="0.25">
      <c r="A8" s="60"/>
      <c r="B8" s="62"/>
      <c r="C8" s="9"/>
      <c r="D8" s="9"/>
      <c r="E8" s="9"/>
      <c r="F8" s="9"/>
      <c r="G8" s="63"/>
    </row>
    <row r="9" spans="1:15" ht="15.6" x14ac:dyDescent="0.3">
      <c r="A9" s="12" t="s">
        <v>186</v>
      </c>
      <c r="B9" s="12"/>
      <c r="C9" s="12"/>
      <c r="D9" s="12"/>
      <c r="E9" s="331" t="s">
        <v>216</v>
      </c>
      <c r="F9" s="6"/>
      <c r="G9" s="61" t="s">
        <v>216</v>
      </c>
      <c r="H9" s="415" t="s">
        <v>216</v>
      </c>
      <c r="I9" s="415" t="s">
        <v>216</v>
      </c>
    </row>
    <row r="10" spans="1:15" ht="17.25" customHeight="1" x14ac:dyDescent="0.3">
      <c r="A10" s="12"/>
      <c r="B10" s="12" t="s">
        <v>184</v>
      </c>
      <c r="C10" s="12"/>
      <c r="D10" s="12"/>
      <c r="E10" s="12"/>
      <c r="F10" s="21"/>
      <c r="G10" s="61"/>
      <c r="H10" s="415"/>
      <c r="I10" s="415"/>
    </row>
    <row r="11" spans="1:15" ht="15.6" x14ac:dyDescent="0.3">
      <c r="A11" s="12"/>
      <c r="B11" s="12" t="s">
        <v>229</v>
      </c>
      <c r="C11" s="12"/>
      <c r="D11" s="332"/>
      <c r="E11" s="333"/>
      <c r="F11" s="31"/>
      <c r="G11" s="13"/>
      <c r="H11" s="415"/>
      <c r="I11" s="415"/>
    </row>
    <row r="12" spans="1:15" ht="15.75" customHeight="1" x14ac:dyDescent="0.3">
      <c r="A12" s="12"/>
      <c r="B12" s="12" t="s">
        <v>230</v>
      </c>
      <c r="C12" s="12"/>
      <c r="D12" s="332"/>
      <c r="E12" s="333"/>
      <c r="F12" s="31"/>
      <c r="G12" s="13"/>
      <c r="H12" s="415"/>
      <c r="I12" s="415"/>
    </row>
    <row r="13" spans="1:15" ht="15.75" customHeight="1" x14ac:dyDescent="0.3">
      <c r="A13" s="12"/>
      <c r="B13" s="12"/>
      <c r="C13" s="12"/>
      <c r="D13" s="332"/>
      <c r="E13" s="332"/>
      <c r="F13" s="6"/>
      <c r="G13" s="13"/>
      <c r="H13" s="415"/>
      <c r="I13" s="415"/>
    </row>
    <row r="14" spans="1:15" ht="18" customHeight="1" x14ac:dyDescent="0.3">
      <c r="A14" s="12" t="s">
        <v>185</v>
      </c>
      <c r="B14" s="332"/>
      <c r="C14" s="12"/>
      <c r="D14" s="332"/>
      <c r="E14" s="332"/>
      <c r="F14" s="6"/>
      <c r="G14" s="332" t="s">
        <v>216</v>
      </c>
      <c r="H14" s="415"/>
      <c r="I14" s="415"/>
    </row>
    <row r="15" spans="1:15" ht="15.75" customHeight="1" x14ac:dyDescent="0.3">
      <c r="A15" s="12"/>
      <c r="B15" s="332"/>
      <c r="C15" s="12"/>
      <c r="D15" s="332"/>
      <c r="E15" s="332"/>
      <c r="F15" s="6"/>
      <c r="G15" s="13"/>
      <c r="H15" s="415"/>
      <c r="I15" s="415"/>
    </row>
    <row r="16" spans="1:15" ht="15.75" customHeight="1" x14ac:dyDescent="0.3">
      <c r="A16" s="12" t="s">
        <v>205</v>
      </c>
      <c r="B16" s="332"/>
      <c r="C16" s="12"/>
      <c r="D16" s="332"/>
      <c r="E16" s="332" t="s">
        <v>216</v>
      </c>
      <c r="F16" s="6"/>
      <c r="G16" s="413" t="s">
        <v>216</v>
      </c>
      <c r="H16" s="415" t="s">
        <v>216</v>
      </c>
      <c r="I16" s="415" t="s">
        <v>216</v>
      </c>
    </row>
    <row r="17" spans="1:9" s="36" customFormat="1" ht="15.75" customHeight="1" x14ac:dyDescent="0.3">
      <c r="A17" s="12"/>
      <c r="B17" s="12" t="s">
        <v>258</v>
      </c>
      <c r="C17" s="12"/>
      <c r="D17" s="12"/>
      <c r="E17" s="334"/>
      <c r="F17" s="6"/>
      <c r="G17" s="10"/>
    </row>
    <row r="18" spans="1:9" ht="18" customHeight="1" x14ac:dyDescent="0.3">
      <c r="A18" s="10"/>
      <c r="B18" s="31"/>
      <c r="C18" s="31"/>
      <c r="D18" s="31"/>
      <c r="E18" s="40"/>
      <c r="F18" s="40"/>
      <c r="G18" s="10"/>
    </row>
    <row r="19" spans="1:9" ht="18" customHeight="1" x14ac:dyDescent="0.35">
      <c r="A19" s="64"/>
      <c r="B19" s="64"/>
      <c r="C19" s="10"/>
      <c r="D19" s="10"/>
      <c r="E19" s="35" t="s">
        <v>17</v>
      </c>
      <c r="F19" s="335"/>
      <c r="G19" s="414" t="s">
        <v>259</v>
      </c>
      <c r="H19" s="415" t="s">
        <v>287</v>
      </c>
      <c r="I19" s="415" t="s">
        <v>287</v>
      </c>
    </row>
    <row r="20" spans="1:9" ht="18" customHeight="1" x14ac:dyDescent="0.3">
      <c r="A20" s="13"/>
      <c r="B20" s="13"/>
      <c r="C20" s="13"/>
      <c r="D20" s="13"/>
      <c r="E20" s="31"/>
      <c r="F20" s="31"/>
      <c r="G20" s="13"/>
    </row>
  </sheetData>
  <mergeCells count="4">
    <mergeCell ref="A5:G5"/>
    <mergeCell ref="B3:G3"/>
    <mergeCell ref="A1:G1"/>
    <mergeCell ref="A4:H4"/>
  </mergeCells>
  <phoneticPr fontId="1" type="noConversion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3"/>
  <dimension ref="A1:H18"/>
  <sheetViews>
    <sheetView workbookViewId="0">
      <selection activeCell="H10" sqref="H10"/>
    </sheetView>
  </sheetViews>
  <sheetFormatPr defaultRowHeight="13.2" x14ac:dyDescent="0.25"/>
  <cols>
    <col min="6" max="8" width="12.6640625" customWidth="1"/>
  </cols>
  <sheetData>
    <row r="1" spans="1:8" ht="15.6" x14ac:dyDescent="0.3">
      <c r="A1" s="425" t="s">
        <v>267</v>
      </c>
      <c r="B1" s="425"/>
      <c r="C1" s="425"/>
      <c r="D1" s="425"/>
      <c r="E1" s="425"/>
      <c r="F1" s="425"/>
      <c r="G1" s="425"/>
      <c r="H1" s="425"/>
    </row>
    <row r="2" spans="1:8" x14ac:dyDescent="0.25">
      <c r="F2" s="99"/>
      <c r="G2" s="99"/>
    </row>
    <row r="5" spans="1:8" ht="15.6" x14ac:dyDescent="0.3">
      <c r="A5" s="452" t="s">
        <v>244</v>
      </c>
      <c r="B5" s="452"/>
      <c r="C5" s="452"/>
      <c r="D5" s="452"/>
      <c r="E5" s="452"/>
      <c r="F5" s="452"/>
      <c r="G5" s="452"/>
      <c r="H5" s="452"/>
    </row>
    <row r="8" spans="1:8" ht="15.6" x14ac:dyDescent="0.3">
      <c r="A8" s="149" t="s">
        <v>65</v>
      </c>
      <c r="B8" s="149"/>
      <c r="C8" s="149"/>
      <c r="D8" s="149"/>
      <c r="E8" s="162"/>
      <c r="F8" s="67"/>
    </row>
    <row r="9" spans="1:8" ht="34.5" customHeight="1" x14ac:dyDescent="0.3">
      <c r="A9" s="149"/>
      <c r="B9" s="149"/>
      <c r="C9" s="149"/>
      <c r="D9" s="149"/>
      <c r="E9" s="162"/>
      <c r="F9" s="338" t="s">
        <v>283</v>
      </c>
      <c r="G9" s="338" t="s">
        <v>281</v>
      </c>
      <c r="H9" s="338" t="s">
        <v>294</v>
      </c>
    </row>
    <row r="10" spans="1:8" ht="15.6" x14ac:dyDescent="0.3">
      <c r="A10" s="149"/>
      <c r="B10" s="149"/>
      <c r="C10" s="149"/>
      <c r="D10" s="149"/>
      <c r="E10" s="162"/>
    </row>
    <row r="11" spans="1:8" ht="15.6" x14ac:dyDescent="0.3">
      <c r="A11" s="149" t="s">
        <v>187</v>
      </c>
      <c r="B11" s="149"/>
      <c r="C11" s="149"/>
      <c r="D11" s="149"/>
      <c r="E11" s="162"/>
      <c r="F11" s="152" t="s">
        <v>231</v>
      </c>
      <c r="G11" s="152" t="s">
        <v>231</v>
      </c>
      <c r="H11" s="152" t="s">
        <v>231</v>
      </c>
    </row>
    <row r="12" spans="1:8" ht="15.6" x14ac:dyDescent="0.3">
      <c r="A12" s="65"/>
      <c r="B12" s="149" t="s">
        <v>232</v>
      </c>
      <c r="C12" s="149"/>
      <c r="D12" s="65"/>
      <c r="E12" s="112"/>
      <c r="F12" s="112" t="s">
        <v>231</v>
      </c>
      <c r="G12" s="112" t="s">
        <v>231</v>
      </c>
      <c r="H12" s="112" t="s">
        <v>231</v>
      </c>
    </row>
    <row r="13" spans="1:8" x14ac:dyDescent="0.25">
      <c r="E13" s="100"/>
      <c r="G13" s="100"/>
      <c r="H13" s="100"/>
    </row>
    <row r="14" spans="1:8" x14ac:dyDescent="0.25">
      <c r="G14" s="100"/>
      <c r="H14" s="100"/>
    </row>
    <row r="15" spans="1:8" ht="15.6" x14ac:dyDescent="0.3">
      <c r="A15" s="96" t="s">
        <v>217</v>
      </c>
      <c r="E15" s="112"/>
      <c r="F15" s="163" t="s">
        <v>231</v>
      </c>
      <c r="G15" s="152" t="s">
        <v>231</v>
      </c>
      <c r="H15" s="152" t="s">
        <v>231</v>
      </c>
    </row>
    <row r="16" spans="1:8" x14ac:dyDescent="0.25">
      <c r="B16" s="96" t="s">
        <v>233</v>
      </c>
      <c r="E16" s="112"/>
      <c r="F16" s="112" t="s">
        <v>231</v>
      </c>
      <c r="G16" s="112" t="s">
        <v>231</v>
      </c>
      <c r="H16" s="112" t="s">
        <v>231</v>
      </c>
    </row>
    <row r="17" spans="1:8" x14ac:dyDescent="0.25">
      <c r="G17" s="100"/>
      <c r="H17" s="100"/>
    </row>
    <row r="18" spans="1:8" ht="15.6" x14ac:dyDescent="0.3">
      <c r="A18" s="451" t="s">
        <v>17</v>
      </c>
      <c r="B18" s="451"/>
      <c r="F18" s="163" t="s">
        <v>236</v>
      </c>
      <c r="G18" s="152" t="s">
        <v>288</v>
      </c>
      <c r="H18" s="152" t="s">
        <v>288</v>
      </c>
    </row>
  </sheetData>
  <mergeCells count="3">
    <mergeCell ref="A18:B18"/>
    <mergeCell ref="A1:H1"/>
    <mergeCell ref="A5:H5"/>
  </mergeCells>
  <phoneticPr fontId="0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/>
  <dimension ref="A1:F28"/>
  <sheetViews>
    <sheetView workbookViewId="0">
      <selection activeCell="G8" sqref="G8"/>
    </sheetView>
  </sheetViews>
  <sheetFormatPr defaultRowHeight="13.2" x14ac:dyDescent="0.25"/>
  <cols>
    <col min="1" max="1" width="5.109375" customWidth="1"/>
    <col min="2" max="2" width="22" customWidth="1"/>
    <col min="3" max="3" width="10.6640625" customWidth="1"/>
    <col min="4" max="4" width="12.109375" customWidth="1"/>
    <col min="5" max="5" width="22.5546875" customWidth="1"/>
  </cols>
  <sheetData>
    <row r="1" spans="1:6" ht="21.6" customHeight="1" x14ac:dyDescent="0.3">
      <c r="A1" s="425" t="s">
        <v>266</v>
      </c>
      <c r="B1" s="425"/>
      <c r="C1" s="425"/>
      <c r="D1" s="425"/>
      <c r="E1" s="425"/>
      <c r="F1" s="425"/>
    </row>
    <row r="3" spans="1:6" ht="15.6" x14ac:dyDescent="0.3">
      <c r="A3" s="115"/>
    </row>
    <row r="5" spans="1:6" ht="15.6" x14ac:dyDescent="0.3">
      <c r="A5" s="115" t="s">
        <v>67</v>
      </c>
    </row>
    <row r="6" spans="1:6" ht="28.5" customHeight="1" x14ac:dyDescent="0.25">
      <c r="B6" s="69"/>
      <c r="C6" s="69"/>
      <c r="D6" s="69"/>
      <c r="E6" s="70"/>
    </row>
    <row r="7" spans="1:6" ht="15.75" customHeight="1" thickBot="1" x14ac:dyDescent="0.3">
      <c r="B7" s="34" t="s">
        <v>228</v>
      </c>
      <c r="C7" s="19"/>
      <c r="D7" s="19"/>
      <c r="E7" s="113" t="s">
        <v>213</v>
      </c>
    </row>
    <row r="8" spans="1:6" ht="42.75" customHeight="1" thickBot="1" x14ac:dyDescent="0.3">
      <c r="B8" s="132" t="s">
        <v>68</v>
      </c>
      <c r="C8" s="110" t="s">
        <v>69</v>
      </c>
      <c r="D8" s="110" t="s">
        <v>70</v>
      </c>
      <c r="E8" s="114" t="s">
        <v>31</v>
      </c>
    </row>
    <row r="9" spans="1:6" ht="19.5" customHeight="1" x14ac:dyDescent="0.25">
      <c r="B9" s="77"/>
      <c r="C9" s="164"/>
      <c r="D9" s="56"/>
      <c r="E9" s="165"/>
    </row>
    <row r="10" spans="1:6" ht="16.5" customHeight="1" x14ac:dyDescent="0.25">
      <c r="B10" s="111"/>
      <c r="C10" s="164"/>
      <c r="D10" s="15"/>
      <c r="E10" s="165"/>
    </row>
    <row r="11" spans="1:6" ht="15.75" customHeight="1" x14ac:dyDescent="0.25">
      <c r="B11" s="16"/>
      <c r="C11" s="15"/>
      <c r="D11" s="15"/>
      <c r="E11" s="17"/>
    </row>
    <row r="12" spans="1:6" ht="15.75" customHeight="1" thickBot="1" x14ac:dyDescent="0.3">
      <c r="B12" s="53"/>
      <c r="C12" s="54"/>
      <c r="D12" s="54"/>
      <c r="E12" s="55"/>
    </row>
    <row r="13" spans="1:6" ht="20.25" customHeight="1" x14ac:dyDescent="0.25"/>
    <row r="15" spans="1:6" ht="13.8" thickBot="1" x14ac:dyDescent="0.3">
      <c r="B15" s="34" t="s">
        <v>235</v>
      </c>
      <c r="C15" s="19"/>
      <c r="D15" s="19"/>
      <c r="E15" s="113" t="s">
        <v>213</v>
      </c>
    </row>
    <row r="16" spans="1:6" ht="27" thickBot="1" x14ac:dyDescent="0.3">
      <c r="B16" s="132" t="s">
        <v>68</v>
      </c>
      <c r="C16" s="110" t="s">
        <v>69</v>
      </c>
      <c r="D16" s="110" t="s">
        <v>70</v>
      </c>
      <c r="E16" s="114" t="s">
        <v>31</v>
      </c>
    </row>
    <row r="17" spans="2:5" ht="15.75" customHeight="1" x14ac:dyDescent="0.25">
      <c r="B17" s="77"/>
      <c r="C17" s="75"/>
      <c r="D17" s="56"/>
      <c r="E17" s="57"/>
    </row>
    <row r="18" spans="2:5" ht="14.25" customHeight="1" x14ac:dyDescent="0.25">
      <c r="B18" s="16"/>
      <c r="C18" s="15"/>
      <c r="D18" s="15"/>
      <c r="E18" s="17"/>
    </row>
    <row r="19" spans="2:5" ht="15.75" customHeight="1" x14ac:dyDescent="0.25">
      <c r="B19" s="16"/>
      <c r="C19" s="15"/>
      <c r="D19" s="15"/>
      <c r="E19" s="17"/>
    </row>
    <row r="20" spans="2:5" ht="17.25" customHeight="1" thickBot="1" x14ac:dyDescent="0.3">
      <c r="B20" s="53"/>
      <c r="C20" s="54"/>
      <c r="D20" s="54"/>
      <c r="E20" s="55"/>
    </row>
    <row r="23" spans="2:5" ht="13.8" thickBot="1" x14ac:dyDescent="0.3">
      <c r="B23" s="34" t="s">
        <v>245</v>
      </c>
      <c r="C23" s="19"/>
      <c r="D23" s="19"/>
      <c r="E23" s="113" t="s">
        <v>213</v>
      </c>
    </row>
    <row r="24" spans="2:5" ht="27" thickBot="1" x14ac:dyDescent="0.3">
      <c r="B24" s="132" t="s">
        <v>68</v>
      </c>
      <c r="C24" s="110" t="s">
        <v>69</v>
      </c>
      <c r="D24" s="110" t="s">
        <v>70</v>
      </c>
      <c r="E24" s="114" t="s">
        <v>31</v>
      </c>
    </row>
    <row r="25" spans="2:5" ht="15" customHeight="1" x14ac:dyDescent="0.25">
      <c r="B25" s="77"/>
      <c r="C25" s="75"/>
      <c r="D25" s="56"/>
      <c r="E25" s="57"/>
    </row>
    <row r="26" spans="2:5" ht="15" customHeight="1" x14ac:dyDescent="0.25">
      <c r="B26" s="16"/>
      <c r="C26" s="15"/>
      <c r="D26" s="15"/>
      <c r="E26" s="17"/>
    </row>
    <row r="27" spans="2:5" ht="15.75" customHeight="1" x14ac:dyDescent="0.25">
      <c r="B27" s="16"/>
      <c r="C27" s="15"/>
      <c r="D27" s="15"/>
      <c r="E27" s="17"/>
    </row>
    <row r="28" spans="2:5" ht="17.25" customHeight="1" thickBot="1" x14ac:dyDescent="0.3">
      <c r="B28" s="53"/>
      <c r="C28" s="54"/>
      <c r="D28" s="54"/>
      <c r="E28" s="55"/>
    </row>
  </sheetData>
  <mergeCells count="1">
    <mergeCell ref="A1:F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1"/>
  <dimension ref="A1:G16"/>
  <sheetViews>
    <sheetView workbookViewId="0">
      <selection activeCell="J17" sqref="J17"/>
    </sheetView>
  </sheetViews>
  <sheetFormatPr defaultRowHeight="13.2" x14ac:dyDescent="0.25"/>
  <cols>
    <col min="1" max="1" width="16" customWidth="1"/>
    <col min="2" max="5" width="16.6640625" customWidth="1"/>
  </cols>
  <sheetData>
    <row r="1" spans="1:7" ht="13.2" customHeight="1" x14ac:dyDescent="0.3">
      <c r="A1" s="425" t="s">
        <v>265</v>
      </c>
      <c r="B1" s="425"/>
      <c r="C1" s="425"/>
      <c r="D1" s="425"/>
      <c r="E1" s="425"/>
    </row>
    <row r="2" spans="1:7" x14ac:dyDescent="0.25">
      <c r="A2" s="1"/>
      <c r="B2" s="1"/>
      <c r="C2" s="1"/>
      <c r="D2" s="1"/>
      <c r="E2" s="1"/>
      <c r="F2" s="1"/>
      <c r="G2" s="1"/>
    </row>
    <row r="3" spans="1:7" ht="15.6" x14ac:dyDescent="0.3">
      <c r="A3" s="128"/>
      <c r="B3" s="1"/>
      <c r="C3" s="1"/>
      <c r="D3" s="1"/>
      <c r="E3" s="21"/>
      <c r="F3" s="68"/>
      <c r="G3" s="21"/>
    </row>
    <row r="4" spans="1:7" ht="15.6" x14ac:dyDescent="0.3">
      <c r="A4" s="128" t="s">
        <v>246</v>
      </c>
      <c r="B4" s="1"/>
      <c r="C4" s="1"/>
      <c r="D4" s="1"/>
      <c r="E4" s="1"/>
      <c r="F4" s="1"/>
      <c r="G4" s="1"/>
    </row>
    <row r="5" spans="1:7" ht="15.6" x14ac:dyDescent="0.3">
      <c r="A5" s="1"/>
      <c r="B5" s="1"/>
      <c r="C5" s="5"/>
      <c r="D5" s="5"/>
      <c r="E5" s="5"/>
      <c r="F5" s="1"/>
      <c r="G5" s="1"/>
    </row>
    <row r="6" spans="1:7" ht="13.8" thickBot="1" x14ac:dyDescent="0.3">
      <c r="A6" s="1"/>
      <c r="B6" s="1"/>
      <c r="C6" s="453" t="s">
        <v>213</v>
      </c>
      <c r="D6" s="453"/>
      <c r="E6" s="453"/>
      <c r="F6" s="1"/>
      <c r="G6" s="1"/>
    </row>
    <row r="7" spans="1:7" ht="44.25" customHeight="1" x14ac:dyDescent="0.25">
      <c r="A7" s="286" t="s">
        <v>0</v>
      </c>
      <c r="B7" s="287" t="s">
        <v>247</v>
      </c>
      <c r="C7" s="287" t="s">
        <v>248</v>
      </c>
      <c r="D7" s="288" t="s">
        <v>281</v>
      </c>
      <c r="E7" s="289" t="s">
        <v>36</v>
      </c>
      <c r="F7" s="1"/>
      <c r="G7" s="1"/>
    </row>
    <row r="8" spans="1:7" ht="23.25" customHeight="1" x14ac:dyDescent="0.25">
      <c r="A8" s="107" t="s">
        <v>21</v>
      </c>
      <c r="B8" s="170"/>
      <c r="C8" s="170"/>
      <c r="D8" s="285"/>
      <c r="E8" s="126" t="s">
        <v>22</v>
      </c>
      <c r="F8" s="1"/>
      <c r="G8" s="1"/>
    </row>
    <row r="9" spans="1:7" ht="25.5" customHeight="1" x14ac:dyDescent="0.25">
      <c r="A9" s="107" t="s">
        <v>23</v>
      </c>
      <c r="B9" s="170">
        <v>16874009</v>
      </c>
      <c r="C9" s="170"/>
      <c r="D9" s="285">
        <v>4274307</v>
      </c>
      <c r="E9" s="126" t="s">
        <v>22</v>
      </c>
      <c r="F9" s="1"/>
      <c r="G9" s="1"/>
    </row>
    <row r="10" spans="1:7" ht="20.25" customHeight="1" x14ac:dyDescent="0.25">
      <c r="A10" s="107" t="s">
        <v>37</v>
      </c>
      <c r="B10" s="170">
        <v>200000</v>
      </c>
      <c r="C10" s="170"/>
      <c r="D10" s="285">
        <v>200000</v>
      </c>
      <c r="E10" s="126" t="s">
        <v>24</v>
      </c>
      <c r="F10" s="1"/>
      <c r="G10" s="1"/>
    </row>
    <row r="11" spans="1:7" ht="24.75" customHeight="1" thickBot="1" x14ac:dyDescent="0.3">
      <c r="A11" s="108" t="s">
        <v>31</v>
      </c>
      <c r="B11" s="171">
        <f>SUM(B9)</f>
        <v>16874009</v>
      </c>
      <c r="C11" s="171">
        <f t="shared" ref="C11:D11" si="0">SUM(C9)</f>
        <v>0</v>
      </c>
      <c r="D11" s="171">
        <f t="shared" si="0"/>
        <v>4274307</v>
      </c>
      <c r="E11" s="127"/>
      <c r="F11" s="1"/>
      <c r="G11" s="1"/>
    </row>
    <row r="12" spans="1:7" ht="15.6" x14ac:dyDescent="0.25">
      <c r="A12" s="62"/>
      <c r="B12" s="62"/>
      <c r="C12" s="102"/>
      <c r="D12" s="102"/>
      <c r="E12" s="102"/>
      <c r="F12" s="1"/>
      <c r="G12" s="1"/>
    </row>
    <row r="13" spans="1:7" ht="15.6" x14ac:dyDescent="0.3">
      <c r="A13" s="103"/>
      <c r="B13" s="104"/>
      <c r="C13" s="103"/>
      <c r="D13" s="103"/>
      <c r="E13" s="103"/>
      <c r="F13" s="1"/>
      <c r="G13" s="1"/>
    </row>
    <row r="14" spans="1:7" ht="15.6" x14ac:dyDescent="0.3">
      <c r="A14" s="103"/>
      <c r="B14" s="104"/>
      <c r="C14" s="103"/>
      <c r="D14" s="103"/>
      <c r="E14" s="103"/>
      <c r="F14" s="1"/>
      <c r="G14" s="1"/>
    </row>
    <row r="15" spans="1:7" ht="15.6" x14ac:dyDescent="0.25">
      <c r="A15" s="103"/>
      <c r="B15" s="105"/>
      <c r="C15" s="103"/>
      <c r="D15" s="103"/>
      <c r="E15" s="103"/>
      <c r="F15" s="1"/>
      <c r="G15" s="1"/>
    </row>
    <row r="16" spans="1:7" ht="22.5" customHeight="1" x14ac:dyDescent="0.25">
      <c r="A16" s="91"/>
      <c r="B16" s="91"/>
      <c r="C16" s="106"/>
      <c r="D16" s="106"/>
      <c r="E16" s="106"/>
      <c r="F16" s="1"/>
      <c r="G16" s="1"/>
    </row>
  </sheetData>
  <mergeCells count="2">
    <mergeCell ref="C6:E6"/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17"/>
  <dimension ref="A1:AH91"/>
  <sheetViews>
    <sheetView tabSelected="1" topLeftCell="A31" workbookViewId="0">
      <selection activeCell="A51" sqref="A51:XFD51"/>
    </sheetView>
  </sheetViews>
  <sheetFormatPr defaultColWidth="9.109375" defaultRowHeight="13.2" x14ac:dyDescent="0.25"/>
  <cols>
    <col min="1" max="1" width="42.5546875" style="1" customWidth="1"/>
    <col min="2" max="4" width="14.6640625" style="1" customWidth="1"/>
    <col min="5" max="16384" width="9.109375" style="1"/>
  </cols>
  <sheetData>
    <row r="1" spans="1:5" ht="13.5" customHeight="1" x14ac:dyDescent="0.3">
      <c r="A1" s="425"/>
      <c r="B1" s="425"/>
      <c r="D1" s="208" t="s">
        <v>282</v>
      </c>
      <c r="E1" s="208"/>
    </row>
    <row r="2" spans="1:5" ht="13.5" customHeight="1" x14ac:dyDescent="0.3">
      <c r="B2" s="40"/>
    </row>
    <row r="4" spans="1:5" ht="18.75" customHeight="1" x14ac:dyDescent="0.3">
      <c r="A4" s="454" t="s">
        <v>249</v>
      </c>
      <c r="B4" s="454"/>
      <c r="C4" s="454"/>
      <c r="D4" s="454"/>
    </row>
    <row r="5" spans="1:5" ht="12.75" customHeight="1" x14ac:dyDescent="0.35">
      <c r="A5" s="116"/>
      <c r="B5" s="116"/>
    </row>
    <row r="6" spans="1:5" ht="13.8" thickBot="1" x14ac:dyDescent="0.3">
      <c r="B6" s="109"/>
      <c r="D6" s="109" t="s">
        <v>213</v>
      </c>
    </row>
    <row r="7" spans="1:5" ht="32.25" customHeight="1" thickBot="1" x14ac:dyDescent="0.35">
      <c r="A7" s="281" t="s">
        <v>0</v>
      </c>
      <c r="B7" s="282" t="s">
        <v>237</v>
      </c>
      <c r="C7" s="283" t="s">
        <v>281</v>
      </c>
      <c r="D7" s="284" t="s">
        <v>292</v>
      </c>
    </row>
    <row r="8" spans="1:5" ht="17.25" customHeight="1" x14ac:dyDescent="0.25">
      <c r="A8" s="134" t="s">
        <v>38</v>
      </c>
      <c r="B8" s="267">
        <f>SUM(B18,B9)</f>
        <v>126247218</v>
      </c>
      <c r="C8" s="267">
        <f t="shared" ref="C8:D8" si="0">SUM(C18,C9)</f>
        <v>210891174</v>
      </c>
      <c r="D8" s="411">
        <f t="shared" si="0"/>
        <v>121294398</v>
      </c>
    </row>
    <row r="9" spans="1:5" ht="14.4" x14ac:dyDescent="0.3">
      <c r="A9" s="172" t="s">
        <v>39</v>
      </c>
      <c r="B9" s="243">
        <f>SUM(B10:B15)</f>
        <v>126247218</v>
      </c>
      <c r="C9" s="243">
        <f t="shared" ref="C9:D9" si="1">SUM(C10:C15)</f>
        <v>148614971</v>
      </c>
      <c r="D9" s="362">
        <f t="shared" si="1"/>
        <v>121294398</v>
      </c>
    </row>
    <row r="10" spans="1:5" ht="13.8" x14ac:dyDescent="0.25">
      <c r="A10" s="136" t="s">
        <v>175</v>
      </c>
      <c r="B10" s="246">
        <v>103708213</v>
      </c>
      <c r="C10" s="400">
        <v>108248775</v>
      </c>
      <c r="D10" s="340">
        <v>83941355</v>
      </c>
    </row>
    <row r="11" spans="1:5" ht="13.8" x14ac:dyDescent="0.25">
      <c r="A11" s="136" t="s">
        <v>176</v>
      </c>
      <c r="B11" s="246">
        <v>7714455</v>
      </c>
      <c r="C11" s="400">
        <v>24672803</v>
      </c>
      <c r="D11" s="340">
        <v>24672803</v>
      </c>
    </row>
    <row r="12" spans="1:5" ht="13.8" x14ac:dyDescent="0.25">
      <c r="A12" s="136" t="s">
        <v>177</v>
      </c>
      <c r="B12" s="246">
        <v>7760000</v>
      </c>
      <c r="C12" s="400">
        <v>8374666</v>
      </c>
      <c r="D12" s="340">
        <v>7102168</v>
      </c>
    </row>
    <row r="13" spans="1:5" ht="13.8" x14ac:dyDescent="0.25">
      <c r="A13" s="136" t="s">
        <v>178</v>
      </c>
      <c r="B13" s="246">
        <v>6752050</v>
      </c>
      <c r="C13" s="400">
        <v>6976227</v>
      </c>
      <c r="D13" s="340">
        <v>5370572</v>
      </c>
    </row>
    <row r="14" spans="1:5" ht="13.8" x14ac:dyDescent="0.25">
      <c r="A14" s="136" t="s">
        <v>188</v>
      </c>
      <c r="B14" s="246">
        <v>312500</v>
      </c>
      <c r="C14" s="400">
        <v>342500</v>
      </c>
      <c r="D14" s="340">
        <v>207500</v>
      </c>
    </row>
    <row r="15" spans="1:5" ht="13.8" x14ac:dyDescent="0.25">
      <c r="A15" s="37" t="s">
        <v>189</v>
      </c>
      <c r="B15" s="244"/>
      <c r="C15" s="400"/>
      <c r="D15" s="340"/>
    </row>
    <row r="16" spans="1:5" ht="13.8" x14ac:dyDescent="0.25">
      <c r="A16" s="37"/>
      <c r="B16" s="244"/>
      <c r="C16" s="400"/>
      <c r="D16" s="340"/>
    </row>
    <row r="17" spans="1:4" ht="17.25" customHeight="1" x14ac:dyDescent="0.25">
      <c r="A17" s="136"/>
      <c r="B17" s="252"/>
      <c r="C17" s="400"/>
      <c r="D17" s="340"/>
    </row>
    <row r="18" spans="1:4" ht="14.4" x14ac:dyDescent="0.3">
      <c r="A18" s="172" t="s">
        <v>190</v>
      </c>
      <c r="B18" s="243">
        <f>SUM(B19:B22)</f>
        <v>0</v>
      </c>
      <c r="C18" s="243">
        <f t="shared" ref="C18:D18" si="2">SUM(C19:C22)</f>
        <v>62276203</v>
      </c>
      <c r="D18" s="362">
        <f t="shared" si="2"/>
        <v>0</v>
      </c>
    </row>
    <row r="19" spans="1:4" ht="13.8" x14ac:dyDescent="0.25">
      <c r="A19" s="37" t="s">
        <v>191</v>
      </c>
      <c r="B19" s="244"/>
      <c r="C19" s="400"/>
      <c r="D19" s="340"/>
    </row>
    <row r="20" spans="1:4" ht="15.75" customHeight="1" x14ac:dyDescent="0.25">
      <c r="A20" s="37" t="s">
        <v>192</v>
      </c>
      <c r="B20" s="244"/>
      <c r="C20" s="400">
        <v>62276203</v>
      </c>
      <c r="D20" s="340"/>
    </row>
    <row r="21" spans="1:4" ht="16.5" customHeight="1" x14ac:dyDescent="0.25">
      <c r="A21" s="37" t="s">
        <v>193</v>
      </c>
      <c r="B21" s="244">
        <v>0</v>
      </c>
      <c r="C21" s="400"/>
      <c r="D21" s="340"/>
    </row>
    <row r="22" spans="1:4" ht="17.25" customHeight="1" x14ac:dyDescent="0.25">
      <c r="A22" s="37" t="s">
        <v>194</v>
      </c>
      <c r="B22" s="244"/>
      <c r="C22" s="400"/>
      <c r="D22" s="340"/>
    </row>
    <row r="23" spans="1:4" ht="19.5" customHeight="1" x14ac:dyDescent="0.25">
      <c r="A23" s="173"/>
      <c r="B23" s="253"/>
      <c r="C23" s="400"/>
      <c r="D23" s="340"/>
    </row>
    <row r="24" spans="1:4" ht="19.5" customHeight="1" x14ac:dyDescent="0.25">
      <c r="A24" s="173" t="s">
        <v>195</v>
      </c>
      <c r="B24" s="253">
        <f>SUM(B29,B25)</f>
        <v>49130697</v>
      </c>
      <c r="C24" s="253">
        <f t="shared" ref="C24:D24" si="3">SUM(C29,C25)</f>
        <v>49343478</v>
      </c>
      <c r="D24" s="412">
        <f t="shared" si="3"/>
        <v>49343478</v>
      </c>
    </row>
    <row r="25" spans="1:4" ht="14.4" x14ac:dyDescent="0.3">
      <c r="A25" s="172" t="s">
        <v>43</v>
      </c>
      <c r="B25" s="243">
        <f>SUM(B26:B28)</f>
        <v>49130697</v>
      </c>
      <c r="C25" s="243">
        <f t="shared" ref="C25:D25" si="4">SUM(C26:C28)</f>
        <v>49343478</v>
      </c>
      <c r="D25" s="362">
        <f t="shared" si="4"/>
        <v>49343478</v>
      </c>
    </row>
    <row r="26" spans="1:4" ht="13.8" x14ac:dyDescent="0.25">
      <c r="A26" s="37" t="s">
        <v>44</v>
      </c>
      <c r="B26" s="244">
        <v>49130697</v>
      </c>
      <c r="C26" s="400">
        <v>49130697</v>
      </c>
      <c r="D26" s="340">
        <v>49130697</v>
      </c>
    </row>
    <row r="27" spans="1:4" ht="13.8" x14ac:dyDescent="0.25">
      <c r="A27" s="37" t="s">
        <v>45</v>
      </c>
      <c r="B27" s="244"/>
      <c r="C27" s="400"/>
      <c r="D27" s="340"/>
    </row>
    <row r="28" spans="1:4" ht="13.8" x14ac:dyDescent="0.25">
      <c r="A28" s="37" t="s">
        <v>286</v>
      </c>
      <c r="B28" s="244"/>
      <c r="C28" s="400">
        <v>212781</v>
      </c>
      <c r="D28" s="340">
        <v>212781</v>
      </c>
    </row>
    <row r="29" spans="1:4" ht="14.4" x14ac:dyDescent="0.3">
      <c r="A29" s="172" t="s">
        <v>46</v>
      </c>
      <c r="B29" s="243">
        <f>SUM(B30:B31)</f>
        <v>0</v>
      </c>
      <c r="C29" s="400"/>
      <c r="D29" s="340"/>
    </row>
    <row r="30" spans="1:4" ht="13.8" x14ac:dyDescent="0.25">
      <c r="A30" s="37" t="s">
        <v>47</v>
      </c>
      <c r="B30" s="244"/>
      <c r="C30" s="400"/>
      <c r="D30" s="340"/>
    </row>
    <row r="31" spans="1:4" ht="13.8" x14ac:dyDescent="0.25">
      <c r="A31" s="37" t="s">
        <v>48</v>
      </c>
      <c r="B31" s="244"/>
      <c r="C31" s="400"/>
      <c r="D31" s="340"/>
    </row>
    <row r="32" spans="1:4" ht="13.8" x14ac:dyDescent="0.25">
      <c r="A32" s="37"/>
      <c r="B32" s="244"/>
      <c r="C32" s="400"/>
      <c r="D32" s="340"/>
    </row>
    <row r="33" spans="1:4" ht="20.25" customHeight="1" x14ac:dyDescent="0.25">
      <c r="A33" s="174" t="s">
        <v>25</v>
      </c>
      <c r="B33" s="268">
        <f>SUM(B24,B8)</f>
        <v>175377915</v>
      </c>
      <c r="C33" s="268">
        <f t="shared" ref="C33:D33" si="5">SUM(C24,C8)</f>
        <v>260234652</v>
      </c>
      <c r="D33" s="408">
        <f t="shared" si="5"/>
        <v>170637876</v>
      </c>
    </row>
    <row r="34" spans="1:4" ht="19.5" customHeight="1" x14ac:dyDescent="0.3">
      <c r="A34" s="175" t="s">
        <v>49</v>
      </c>
      <c r="B34" s="269">
        <f>SUM(B33-B35)</f>
        <v>175377915</v>
      </c>
      <c r="C34" s="269">
        <f t="shared" ref="C34:D34" si="6">SUM(C33-C35)</f>
        <v>197958449</v>
      </c>
      <c r="D34" s="409">
        <f t="shared" si="6"/>
        <v>170637876</v>
      </c>
    </row>
    <row r="35" spans="1:4" ht="19.5" customHeight="1" thickBot="1" x14ac:dyDescent="0.35">
      <c r="A35" s="150" t="s">
        <v>50</v>
      </c>
      <c r="B35" s="270">
        <f>SUM(B18,B27,B31)</f>
        <v>0</v>
      </c>
      <c r="C35" s="270">
        <f t="shared" ref="C35:D35" si="7">SUM(C18,C27,C31)</f>
        <v>62276203</v>
      </c>
      <c r="D35" s="410">
        <f t="shared" si="7"/>
        <v>0</v>
      </c>
    </row>
    <row r="36" spans="1:4" x14ac:dyDescent="0.25">
      <c r="B36" s="166"/>
    </row>
    <row r="37" spans="1:4" x14ac:dyDescent="0.25">
      <c r="B37" s="166"/>
    </row>
    <row r="38" spans="1:4" x14ac:dyDescent="0.25">
      <c r="B38" s="166"/>
    </row>
    <row r="39" spans="1:4" x14ac:dyDescent="0.25">
      <c r="B39" s="166"/>
    </row>
    <row r="40" spans="1:4" x14ac:dyDescent="0.25">
      <c r="B40" s="166"/>
    </row>
    <row r="41" spans="1:4" x14ac:dyDescent="0.25">
      <c r="B41" s="166"/>
    </row>
    <row r="42" spans="1:4" x14ac:dyDescent="0.25">
      <c r="B42" s="166"/>
    </row>
    <row r="43" spans="1:4" x14ac:dyDescent="0.25">
      <c r="B43" s="166"/>
    </row>
    <row r="44" spans="1:4" x14ac:dyDescent="0.25">
      <c r="B44" s="166"/>
    </row>
    <row r="45" spans="1:4" x14ac:dyDescent="0.25">
      <c r="B45" s="166"/>
    </row>
    <row r="46" spans="1:4" x14ac:dyDescent="0.25">
      <c r="B46" s="166"/>
    </row>
    <row r="47" spans="1:4" x14ac:dyDescent="0.25">
      <c r="B47" s="166"/>
    </row>
    <row r="48" spans="1:4" x14ac:dyDescent="0.25">
      <c r="B48" s="166"/>
    </row>
    <row r="49" spans="1:5" x14ac:dyDescent="0.25">
      <c r="B49" s="166"/>
    </row>
    <row r="50" spans="1:5" x14ac:dyDescent="0.25">
      <c r="B50" s="166"/>
    </row>
    <row r="51" spans="1:5" x14ac:dyDescent="0.25">
      <c r="B51" s="166"/>
    </row>
    <row r="52" spans="1:5" x14ac:dyDescent="0.25">
      <c r="B52" s="166"/>
    </row>
    <row r="53" spans="1:5" ht="15.6" x14ac:dyDescent="0.3">
      <c r="A53" s="425"/>
      <c r="B53" s="425"/>
      <c r="D53" s="208" t="s">
        <v>282</v>
      </c>
      <c r="E53" s="208"/>
    </row>
    <row r="54" spans="1:5" x14ac:dyDescent="0.25">
      <c r="B54" s="166"/>
    </row>
    <row r="55" spans="1:5" x14ac:dyDescent="0.25">
      <c r="B55" s="166"/>
    </row>
    <row r="56" spans="1:5" ht="18.75" customHeight="1" x14ac:dyDescent="0.3">
      <c r="A56" s="454" t="s">
        <v>249</v>
      </c>
      <c r="B56" s="454"/>
      <c r="C56" s="454"/>
      <c r="D56" s="454"/>
    </row>
    <row r="57" spans="1:5" ht="18" x14ac:dyDescent="0.35">
      <c r="A57" s="116"/>
      <c r="B57" s="180"/>
    </row>
    <row r="58" spans="1:5" ht="13.8" thickBot="1" x14ac:dyDescent="0.3">
      <c r="B58" s="181"/>
      <c r="D58" s="181" t="s">
        <v>213</v>
      </c>
    </row>
    <row r="59" spans="1:5" ht="32.25" customHeight="1" thickBot="1" x14ac:dyDescent="0.35">
      <c r="A59" s="281" t="s">
        <v>0</v>
      </c>
      <c r="B59" s="278" t="s">
        <v>237</v>
      </c>
      <c r="C59" s="279" t="s">
        <v>281</v>
      </c>
      <c r="D59" s="280" t="s">
        <v>292</v>
      </c>
    </row>
    <row r="60" spans="1:5" ht="13.8" x14ac:dyDescent="0.25">
      <c r="A60" s="176" t="s">
        <v>40</v>
      </c>
      <c r="B60" s="271">
        <f>SUM(B61+B70+B76)</f>
        <v>171728928</v>
      </c>
      <c r="C60" s="271">
        <f t="shared" ref="C60:D60" si="8">SUM(C61+C70+C76)</f>
        <v>256372884</v>
      </c>
      <c r="D60" s="405">
        <f t="shared" si="8"/>
        <v>112283583</v>
      </c>
    </row>
    <row r="61" spans="1:5" ht="14.4" x14ac:dyDescent="0.3">
      <c r="A61" s="88" t="s">
        <v>41</v>
      </c>
      <c r="B61" s="272">
        <f>SUM(B62:B69)</f>
        <v>117528015</v>
      </c>
      <c r="C61" s="272">
        <f t="shared" ref="C61:D61" si="9">SUM(C62:C69)</f>
        <v>150701986</v>
      </c>
      <c r="D61" s="406">
        <f t="shared" si="9"/>
        <v>107273722</v>
      </c>
    </row>
    <row r="62" spans="1:5" ht="13.8" x14ac:dyDescent="0.25">
      <c r="A62" s="84" t="s">
        <v>51</v>
      </c>
      <c r="B62" s="273">
        <v>49478392</v>
      </c>
      <c r="C62" s="400">
        <v>68559235</v>
      </c>
      <c r="D62" s="340">
        <v>55754141</v>
      </c>
    </row>
    <row r="63" spans="1:5" ht="13.8" x14ac:dyDescent="0.25">
      <c r="A63" s="84" t="s">
        <v>71</v>
      </c>
      <c r="B63" s="273">
        <v>6026085</v>
      </c>
      <c r="C63" s="400">
        <v>7369651</v>
      </c>
      <c r="D63" s="340">
        <v>5715227</v>
      </c>
    </row>
    <row r="64" spans="1:5" ht="13.8" x14ac:dyDescent="0.25">
      <c r="A64" s="84" t="s">
        <v>52</v>
      </c>
      <c r="B64" s="273">
        <v>38278415</v>
      </c>
      <c r="C64" s="400">
        <v>48274502</v>
      </c>
      <c r="D64" s="340">
        <v>34582371</v>
      </c>
    </row>
    <row r="65" spans="1:4" ht="13.8" x14ac:dyDescent="0.25">
      <c r="A65" s="84" t="s">
        <v>196</v>
      </c>
      <c r="B65" s="273">
        <v>21296000</v>
      </c>
      <c r="C65" s="400">
        <v>21296000</v>
      </c>
      <c r="D65" s="340">
        <v>9133269</v>
      </c>
    </row>
    <row r="66" spans="1:4" ht="13.8" x14ac:dyDescent="0.25">
      <c r="A66" s="87" t="s">
        <v>197</v>
      </c>
      <c r="B66" s="273">
        <v>2149123</v>
      </c>
      <c r="C66" s="400">
        <v>2149123</v>
      </c>
      <c r="D66" s="340">
        <v>1067931</v>
      </c>
    </row>
    <row r="67" spans="1:4" ht="13.8" x14ac:dyDescent="0.25">
      <c r="A67" s="84" t="s">
        <v>208</v>
      </c>
      <c r="B67" s="273"/>
      <c r="C67" s="400">
        <v>15000</v>
      </c>
      <c r="D67" s="340">
        <v>15000</v>
      </c>
    </row>
    <row r="68" spans="1:4" ht="13.8" x14ac:dyDescent="0.25">
      <c r="A68" s="84" t="s">
        <v>209</v>
      </c>
      <c r="B68" s="273">
        <v>300000</v>
      </c>
      <c r="C68" s="400">
        <v>300000</v>
      </c>
      <c r="D68" s="340">
        <v>150000</v>
      </c>
    </row>
    <row r="69" spans="1:4" ht="13.8" x14ac:dyDescent="0.25">
      <c r="A69" s="87" t="s">
        <v>210</v>
      </c>
      <c r="B69" s="273"/>
      <c r="C69" s="400">
        <v>2738475</v>
      </c>
      <c r="D69" s="340">
        <v>855783</v>
      </c>
    </row>
    <row r="70" spans="1:4" ht="14.4" x14ac:dyDescent="0.3">
      <c r="A70" s="88" t="s">
        <v>42</v>
      </c>
      <c r="B70" s="272">
        <f>SUM(B71:B74)</f>
        <v>37326904</v>
      </c>
      <c r="C70" s="272">
        <f t="shared" ref="C70:D70" si="10">SUM(C71:C74)</f>
        <v>101396591</v>
      </c>
      <c r="D70" s="406">
        <f t="shared" si="10"/>
        <v>5009861</v>
      </c>
    </row>
    <row r="71" spans="1:4" ht="13.8" x14ac:dyDescent="0.25">
      <c r="A71" s="84" t="s">
        <v>53</v>
      </c>
      <c r="B71" s="273">
        <v>3175000</v>
      </c>
      <c r="C71" s="400">
        <v>4681446</v>
      </c>
      <c r="D71" s="340">
        <v>1546436</v>
      </c>
    </row>
    <row r="72" spans="1:4" ht="13.8" x14ac:dyDescent="0.25">
      <c r="A72" s="84" t="s">
        <v>54</v>
      </c>
      <c r="B72" s="273">
        <v>34151904</v>
      </c>
      <c r="C72" s="400">
        <v>96715145</v>
      </c>
      <c r="D72" s="340">
        <v>3463425</v>
      </c>
    </row>
    <row r="73" spans="1:4" ht="13.8" x14ac:dyDescent="0.25">
      <c r="A73" s="84" t="s">
        <v>198</v>
      </c>
      <c r="B73" s="273"/>
      <c r="C73" s="400"/>
      <c r="D73" s="340"/>
    </row>
    <row r="74" spans="1:4" ht="13.8" x14ac:dyDescent="0.25">
      <c r="A74" s="84" t="s">
        <v>199</v>
      </c>
      <c r="B74" s="273"/>
      <c r="C74" s="400"/>
      <c r="D74" s="340"/>
    </row>
    <row r="75" spans="1:4" ht="13.8" x14ac:dyDescent="0.25">
      <c r="A75" s="84"/>
      <c r="B75" s="273"/>
      <c r="C75" s="400"/>
      <c r="D75" s="340"/>
    </row>
    <row r="76" spans="1:4" ht="13.8" x14ac:dyDescent="0.25">
      <c r="A76" s="129" t="s">
        <v>200</v>
      </c>
      <c r="B76" s="274">
        <f>SUM(B77,B80)</f>
        <v>16874009</v>
      </c>
      <c r="C76" s="274">
        <f t="shared" ref="C76:D76" si="11">SUM(C77,C80)</f>
        <v>4274307</v>
      </c>
      <c r="D76" s="407">
        <f t="shared" si="11"/>
        <v>0</v>
      </c>
    </row>
    <row r="77" spans="1:4" ht="14.4" x14ac:dyDescent="0.3">
      <c r="A77" s="88" t="s">
        <v>20</v>
      </c>
      <c r="B77" s="272">
        <f>SUM(B78:B79)</f>
        <v>16874009</v>
      </c>
      <c r="C77" s="272">
        <f t="shared" ref="C77:D77" si="12">SUM(C78:C79)</f>
        <v>4274307</v>
      </c>
      <c r="D77" s="406">
        <f t="shared" si="12"/>
        <v>0</v>
      </c>
    </row>
    <row r="78" spans="1:4" ht="13.8" x14ac:dyDescent="0.25">
      <c r="A78" s="87" t="s">
        <v>55</v>
      </c>
      <c r="B78" s="273">
        <v>16874009</v>
      </c>
      <c r="C78" s="400">
        <v>4274307</v>
      </c>
      <c r="D78" s="340">
        <v>0</v>
      </c>
    </row>
    <row r="79" spans="1:4" ht="13.8" x14ac:dyDescent="0.25">
      <c r="A79" s="84" t="s">
        <v>56</v>
      </c>
      <c r="B79" s="273"/>
      <c r="C79" s="400"/>
      <c r="D79" s="340"/>
    </row>
    <row r="80" spans="1:4" ht="14.4" x14ac:dyDescent="0.3">
      <c r="A80" s="88" t="s">
        <v>57</v>
      </c>
      <c r="B80" s="272">
        <f>SUM(B81)</f>
        <v>0</v>
      </c>
      <c r="C80" s="400"/>
      <c r="D80" s="340"/>
    </row>
    <row r="81" spans="1:34" ht="13.8" x14ac:dyDescent="0.25">
      <c r="A81" s="87" t="s">
        <v>58</v>
      </c>
      <c r="B81" s="273"/>
      <c r="C81" s="400"/>
      <c r="D81" s="340"/>
    </row>
    <row r="82" spans="1:34" ht="13.8" x14ac:dyDescent="0.25">
      <c r="A82" s="129" t="s">
        <v>59</v>
      </c>
      <c r="B82" s="274">
        <f>SUM(B83:B84)</f>
        <v>3648987</v>
      </c>
      <c r="C82" s="274">
        <f t="shared" ref="C82:D82" si="13">SUM(C83:C84)</f>
        <v>3861768</v>
      </c>
      <c r="D82" s="407">
        <f t="shared" si="13"/>
        <v>3861768</v>
      </c>
    </row>
    <row r="83" spans="1:34" ht="15.75" customHeight="1" x14ac:dyDescent="0.25">
      <c r="A83" s="84" t="s">
        <v>201</v>
      </c>
      <c r="B83" s="273"/>
      <c r="C83" s="400"/>
      <c r="D83" s="340"/>
    </row>
    <row r="84" spans="1:34" ht="17.25" customHeight="1" x14ac:dyDescent="0.25">
      <c r="A84" s="87" t="s">
        <v>202</v>
      </c>
      <c r="B84" s="273">
        <v>3648987</v>
      </c>
      <c r="C84" s="400">
        <v>3861768</v>
      </c>
      <c r="D84" s="340">
        <v>3861768</v>
      </c>
    </row>
    <row r="85" spans="1:34" ht="22.5" customHeight="1" x14ac:dyDescent="0.25">
      <c r="A85" s="117" t="s">
        <v>27</v>
      </c>
      <c r="B85" s="268">
        <f>SUM(B60+B82)</f>
        <v>175377915</v>
      </c>
      <c r="C85" s="268">
        <f t="shared" ref="C85:D85" si="14">SUM(C60+C82)</f>
        <v>260234652</v>
      </c>
      <c r="D85" s="408">
        <f t="shared" si="14"/>
        <v>116145351</v>
      </c>
    </row>
    <row r="86" spans="1:34" ht="15.75" customHeight="1" x14ac:dyDescent="0.3">
      <c r="A86" s="118" t="s">
        <v>203</v>
      </c>
      <c r="B86" s="269">
        <f>SUM(B82,B76,B61)</f>
        <v>138051011</v>
      </c>
      <c r="C86" s="269">
        <f t="shared" ref="C86:D86" si="15">SUM(C82,C76,C61)</f>
        <v>158838061</v>
      </c>
      <c r="D86" s="409">
        <f t="shared" si="15"/>
        <v>111135490</v>
      </c>
    </row>
    <row r="87" spans="1:34" ht="16.5" customHeight="1" thickBot="1" x14ac:dyDescent="0.35">
      <c r="A87" s="119" t="s">
        <v>204</v>
      </c>
      <c r="B87" s="270">
        <f>SUM(B70)</f>
        <v>37326904</v>
      </c>
      <c r="C87" s="270">
        <f t="shared" ref="C87:D87" si="16">SUM(C70)</f>
        <v>101396591</v>
      </c>
      <c r="D87" s="410">
        <f t="shared" si="16"/>
        <v>5009861</v>
      </c>
    </row>
    <row r="88" spans="1:34" ht="16.5" customHeight="1" thickBot="1" x14ac:dyDescent="0.3">
      <c r="A88" s="177"/>
      <c r="B88" s="178"/>
      <c r="C88" s="166"/>
      <c r="D88" s="166"/>
    </row>
    <row r="89" spans="1:34" s="145" customFormat="1" ht="27.6" x14ac:dyDescent="0.25">
      <c r="A89" s="182" t="s">
        <v>166</v>
      </c>
      <c r="B89" s="276"/>
      <c r="C89" s="403"/>
      <c r="D89" s="40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s="146" customFormat="1" ht="13.8" x14ac:dyDescent="0.25">
      <c r="A90" s="183" t="s">
        <v>173</v>
      </c>
      <c r="B90" s="275">
        <v>37610272</v>
      </c>
      <c r="C90" s="400">
        <v>38414272</v>
      </c>
      <c r="D90" s="340">
        <v>24207714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s="146" customFormat="1" ht="14.4" thickBot="1" x14ac:dyDescent="0.3">
      <c r="A91" s="184" t="s">
        <v>174</v>
      </c>
      <c r="B91" s="277">
        <v>-37610272</v>
      </c>
      <c r="C91" s="401">
        <v>-38414272</v>
      </c>
      <c r="D91" s="402">
        <v>-24207714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</sheetData>
  <mergeCells count="4">
    <mergeCell ref="A1:B1"/>
    <mergeCell ref="A53:B53"/>
    <mergeCell ref="A56:D56"/>
    <mergeCell ref="A4:D4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10"/>
  <sheetViews>
    <sheetView workbookViewId="0">
      <selection activeCell="E10" sqref="E10"/>
    </sheetView>
  </sheetViews>
  <sheetFormatPr defaultRowHeight="13.2" x14ac:dyDescent="0.25"/>
  <cols>
    <col min="2" max="2" width="18.109375" customWidth="1"/>
    <col min="3" max="4" width="16.6640625" customWidth="1"/>
    <col min="5" max="5" width="20.6640625" customWidth="1"/>
  </cols>
  <sheetData>
    <row r="1" spans="1:8" ht="13.2" customHeight="1" x14ac:dyDescent="0.3">
      <c r="A1" s="208"/>
      <c r="B1" s="208"/>
      <c r="C1" s="208"/>
      <c r="D1" s="208"/>
      <c r="E1" s="208" t="s">
        <v>279</v>
      </c>
      <c r="F1" s="208"/>
      <c r="H1" s="96"/>
    </row>
    <row r="4" spans="1:8" ht="15.6" x14ac:dyDescent="0.25">
      <c r="A4" s="430" t="s">
        <v>260</v>
      </c>
      <c r="B4" s="430"/>
      <c r="C4" s="430"/>
      <c r="D4" s="430"/>
      <c r="E4" s="430"/>
    </row>
    <row r="6" spans="1:8" ht="13.8" thickBot="1" x14ac:dyDescent="0.3">
      <c r="C6" s="100"/>
      <c r="E6" s="100" t="s">
        <v>214</v>
      </c>
    </row>
    <row r="7" spans="1:8" ht="26.4" x14ac:dyDescent="0.25">
      <c r="B7" s="324"/>
      <c r="C7" s="325" t="s">
        <v>283</v>
      </c>
      <c r="D7" s="326" t="s">
        <v>281</v>
      </c>
      <c r="E7" s="327" t="s">
        <v>292</v>
      </c>
      <c r="F7" s="121"/>
    </row>
    <row r="8" spans="1:8" ht="21" customHeight="1" x14ac:dyDescent="0.25">
      <c r="B8" s="160" t="s">
        <v>34</v>
      </c>
      <c r="C8" s="209">
        <v>21020723</v>
      </c>
      <c r="D8" s="386">
        <v>21020723</v>
      </c>
      <c r="E8" s="387">
        <v>21020723</v>
      </c>
    </row>
    <row r="9" spans="1:8" ht="18" customHeight="1" thickBot="1" x14ac:dyDescent="0.3">
      <c r="B9" s="161" t="s">
        <v>35</v>
      </c>
      <c r="C9" s="210">
        <v>27975517</v>
      </c>
      <c r="D9" s="388">
        <v>27975517</v>
      </c>
      <c r="E9" s="389">
        <v>27975517</v>
      </c>
    </row>
    <row r="10" spans="1:8" ht="21.75" customHeight="1" thickBot="1" x14ac:dyDescent="0.3">
      <c r="B10" s="211" t="s">
        <v>31</v>
      </c>
      <c r="C10" s="212">
        <f>SUM(C8:C9)</f>
        <v>48996240</v>
      </c>
      <c r="D10" s="212">
        <f t="shared" ref="D10:E10" si="0">SUM(D8:D9)</f>
        <v>48996240</v>
      </c>
      <c r="E10" s="390">
        <f t="shared" si="0"/>
        <v>48996240</v>
      </c>
    </row>
  </sheetData>
  <mergeCells count="1">
    <mergeCell ref="A4:E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H11"/>
  <sheetViews>
    <sheetView workbookViewId="0">
      <selection activeCell="I12" sqref="I12"/>
    </sheetView>
  </sheetViews>
  <sheetFormatPr defaultRowHeight="13.2" x14ac:dyDescent="0.25"/>
  <cols>
    <col min="2" max="2" width="17.6640625" customWidth="1"/>
    <col min="3" max="3" width="17.33203125" customWidth="1"/>
    <col min="4" max="4" width="19.33203125" customWidth="1"/>
  </cols>
  <sheetData>
    <row r="1" spans="1:8" ht="13.2" customHeight="1" x14ac:dyDescent="0.3">
      <c r="A1" s="425" t="s">
        <v>278</v>
      </c>
      <c r="B1" s="425"/>
      <c r="C1" s="425"/>
      <c r="D1" s="425"/>
      <c r="E1" s="425"/>
      <c r="F1" s="425"/>
      <c r="H1" s="96"/>
    </row>
    <row r="4" spans="1:8" ht="13.8" x14ac:dyDescent="0.25">
      <c r="A4" s="140" t="s">
        <v>261</v>
      </c>
    </row>
    <row r="7" spans="1:8" ht="21" customHeight="1" x14ac:dyDescent="0.25">
      <c r="C7" s="92"/>
      <c r="D7" s="92"/>
    </row>
    <row r="8" spans="1:8" ht="18" customHeight="1" thickBot="1" x14ac:dyDescent="0.3">
      <c r="B8" s="92"/>
      <c r="D8" s="112" t="s">
        <v>213</v>
      </c>
    </row>
    <row r="9" spans="1:8" ht="31.5" customHeight="1" x14ac:dyDescent="0.25">
      <c r="B9" s="74"/>
      <c r="C9" s="137" t="s">
        <v>76</v>
      </c>
      <c r="D9" s="76" t="s">
        <v>77</v>
      </c>
    </row>
    <row r="10" spans="1:8" ht="21" customHeight="1" x14ac:dyDescent="0.25">
      <c r="B10" s="158" t="s">
        <v>63</v>
      </c>
      <c r="C10" s="138"/>
      <c r="D10" s="17"/>
    </row>
    <row r="11" spans="1:8" ht="27.75" customHeight="1" thickBot="1" x14ac:dyDescent="0.3">
      <c r="B11" s="159" t="s">
        <v>64</v>
      </c>
      <c r="C11" s="54"/>
      <c r="D11" s="139"/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E79"/>
  <sheetViews>
    <sheetView topLeftCell="A58" workbookViewId="0">
      <selection activeCell="A64" sqref="A64:A65"/>
    </sheetView>
  </sheetViews>
  <sheetFormatPr defaultRowHeight="13.2" x14ac:dyDescent="0.25"/>
  <cols>
    <col min="1" max="1" width="46.33203125" customWidth="1"/>
    <col min="2" max="2" width="13.88671875" customWidth="1"/>
    <col min="3" max="3" width="14.33203125" customWidth="1"/>
    <col min="4" max="4" width="13.21875" customWidth="1"/>
  </cols>
  <sheetData>
    <row r="1" spans="1:5" ht="15.6" x14ac:dyDescent="0.3">
      <c r="A1" s="425"/>
      <c r="B1" s="425"/>
      <c r="D1" s="208" t="s">
        <v>277</v>
      </c>
      <c r="E1" s="208"/>
    </row>
    <row r="2" spans="1:5" x14ac:dyDescent="0.25">
      <c r="A2" s="8"/>
      <c r="B2" s="8"/>
    </row>
    <row r="3" spans="1:5" x14ac:dyDescent="0.25">
      <c r="A3" s="8"/>
      <c r="B3" s="8"/>
    </row>
    <row r="4" spans="1:5" ht="15.6" x14ac:dyDescent="0.3">
      <c r="A4" s="431" t="s">
        <v>304</v>
      </c>
      <c r="B4" s="431"/>
      <c r="C4" s="431"/>
      <c r="D4" s="431"/>
    </row>
    <row r="5" spans="1:5" x14ac:dyDescent="0.25">
      <c r="A5" s="8"/>
      <c r="B5" s="8"/>
    </row>
    <row r="6" spans="1:5" x14ac:dyDescent="0.25">
      <c r="A6" s="8"/>
      <c r="B6" s="8"/>
    </row>
    <row r="7" spans="1:5" ht="13.8" x14ac:dyDescent="0.25">
      <c r="A7" s="8"/>
      <c r="B7" s="101"/>
    </row>
    <row r="8" spans="1:5" ht="14.4" thickBot="1" x14ac:dyDescent="0.3">
      <c r="A8" s="8"/>
      <c r="B8" s="154"/>
      <c r="D8" s="154" t="s">
        <v>213</v>
      </c>
    </row>
    <row r="9" spans="1:5" ht="28.2" thickBot="1" x14ac:dyDescent="0.3">
      <c r="A9" s="456" t="s">
        <v>0</v>
      </c>
      <c r="B9" s="457" t="s">
        <v>237</v>
      </c>
      <c r="C9" s="458" t="s">
        <v>281</v>
      </c>
      <c r="D9" s="459" t="s">
        <v>292</v>
      </c>
    </row>
    <row r="10" spans="1:5" ht="13.8" x14ac:dyDescent="0.25">
      <c r="A10" s="312" t="s">
        <v>109</v>
      </c>
      <c r="B10" s="385">
        <f>SUM(B11+B19+B20)</f>
        <v>111422668</v>
      </c>
      <c r="C10" s="385">
        <f t="shared" ref="C10:D10" si="0">SUM(C11+C19+C20)</f>
        <v>132921578</v>
      </c>
      <c r="D10" s="369">
        <f t="shared" si="0"/>
        <v>108614158</v>
      </c>
    </row>
    <row r="11" spans="1:5" ht="14.4" x14ac:dyDescent="0.3">
      <c r="A11" s="460" t="s">
        <v>110</v>
      </c>
      <c r="B11" s="382">
        <f>SUM(B12:B18)</f>
        <v>103708213</v>
      </c>
      <c r="C11" s="382">
        <f t="shared" ref="C11:D11" si="1">SUM(C12:C18)</f>
        <v>108248775</v>
      </c>
      <c r="D11" s="370">
        <f t="shared" si="1"/>
        <v>83941355</v>
      </c>
    </row>
    <row r="12" spans="1:5" ht="13.8" x14ac:dyDescent="0.25">
      <c r="A12" s="461" t="s">
        <v>111</v>
      </c>
      <c r="B12" s="383">
        <v>23008283</v>
      </c>
      <c r="C12" s="462">
        <v>23008283</v>
      </c>
      <c r="D12" s="463">
        <v>17826297</v>
      </c>
    </row>
    <row r="13" spans="1:5" ht="13.8" x14ac:dyDescent="0.25">
      <c r="A13" s="461" t="s">
        <v>181</v>
      </c>
      <c r="B13" s="383">
        <v>37610272</v>
      </c>
      <c r="C13" s="462">
        <v>38414272</v>
      </c>
      <c r="D13" s="463">
        <v>29143715</v>
      </c>
    </row>
    <row r="14" spans="1:5" ht="13.8" x14ac:dyDescent="0.25">
      <c r="A14" s="461" t="s">
        <v>220</v>
      </c>
      <c r="B14" s="383">
        <v>29283200</v>
      </c>
      <c r="C14" s="462">
        <v>29283200</v>
      </c>
      <c r="D14" s="463">
        <v>22528692</v>
      </c>
    </row>
    <row r="15" spans="1:5" ht="13.8" x14ac:dyDescent="0.25">
      <c r="A15" s="461" t="s">
        <v>221</v>
      </c>
      <c r="B15" s="383">
        <v>11536458</v>
      </c>
      <c r="C15" s="462">
        <v>11536458</v>
      </c>
      <c r="D15" s="463">
        <v>8819206</v>
      </c>
    </row>
    <row r="16" spans="1:5" ht="13.8" x14ac:dyDescent="0.25">
      <c r="A16" s="461" t="s">
        <v>114</v>
      </c>
      <c r="B16" s="383">
        <v>2270000</v>
      </c>
      <c r="C16" s="462">
        <v>2825212</v>
      </c>
      <c r="D16" s="463">
        <v>2078153</v>
      </c>
    </row>
    <row r="17" spans="1:4" ht="13.8" x14ac:dyDescent="0.25">
      <c r="A17" s="461" t="s">
        <v>115</v>
      </c>
      <c r="B17" s="383"/>
      <c r="C17" s="462">
        <v>3181350</v>
      </c>
      <c r="D17" s="463">
        <v>3181350</v>
      </c>
    </row>
    <row r="18" spans="1:4" ht="13.8" x14ac:dyDescent="0.25">
      <c r="A18" s="298" t="s">
        <v>116</v>
      </c>
      <c r="B18" s="383"/>
      <c r="C18" s="462"/>
      <c r="D18" s="463">
        <v>363942</v>
      </c>
    </row>
    <row r="19" spans="1:4" ht="14.4" x14ac:dyDescent="0.25">
      <c r="A19" s="313" t="s">
        <v>117</v>
      </c>
      <c r="B19" s="382">
        <v>0</v>
      </c>
      <c r="C19" s="462"/>
      <c r="D19" s="463"/>
    </row>
    <row r="20" spans="1:4" ht="14.4" x14ac:dyDescent="0.3">
      <c r="A20" s="460" t="s">
        <v>118</v>
      </c>
      <c r="B20" s="382">
        <v>7714455</v>
      </c>
      <c r="C20" s="464">
        <v>24672803</v>
      </c>
      <c r="D20" s="465">
        <v>24672803</v>
      </c>
    </row>
    <row r="21" spans="1:4" ht="13.8" x14ac:dyDescent="0.25">
      <c r="A21" s="32"/>
      <c r="B21" s="383"/>
      <c r="C21" s="462"/>
      <c r="D21" s="463"/>
    </row>
    <row r="22" spans="1:4" ht="13.8" x14ac:dyDescent="0.25">
      <c r="A22" s="466" t="s">
        <v>119</v>
      </c>
      <c r="B22" s="381">
        <f>SUM(B23:B24)</f>
        <v>0</v>
      </c>
      <c r="C22" s="381">
        <f t="shared" ref="C22:D22" si="2">SUM(C23:C24)</f>
        <v>62276203</v>
      </c>
      <c r="D22" s="381">
        <f t="shared" si="2"/>
        <v>0</v>
      </c>
    </row>
    <row r="23" spans="1:4" ht="14.4" x14ac:dyDescent="0.25">
      <c r="A23" s="319" t="s">
        <v>182</v>
      </c>
      <c r="B23" s="382"/>
      <c r="C23" s="462"/>
      <c r="D23" s="463"/>
    </row>
    <row r="24" spans="1:4" ht="14.4" x14ac:dyDescent="0.25">
      <c r="A24" s="319" t="s">
        <v>121</v>
      </c>
      <c r="B24" s="382"/>
      <c r="C24" s="462">
        <v>62276203</v>
      </c>
      <c r="D24" s="463">
        <v>0</v>
      </c>
    </row>
    <row r="25" spans="1:4" ht="14.4" x14ac:dyDescent="0.25">
      <c r="A25" s="80"/>
      <c r="B25" s="382"/>
      <c r="C25" s="462"/>
      <c r="D25" s="463"/>
    </row>
    <row r="26" spans="1:4" ht="13.8" x14ac:dyDescent="0.25">
      <c r="A26" s="314" t="s">
        <v>122</v>
      </c>
      <c r="B26" s="381">
        <f>SUM(B27+B28+B31+B35)</f>
        <v>7760000</v>
      </c>
      <c r="C26" s="381">
        <f t="shared" ref="C26:D26" si="3">SUM(C27+C28+C31+C35)</f>
        <v>8374666</v>
      </c>
      <c r="D26" s="371">
        <f t="shared" si="3"/>
        <v>7102168</v>
      </c>
    </row>
    <row r="27" spans="1:4" ht="14.4" x14ac:dyDescent="0.25">
      <c r="A27" s="313" t="s">
        <v>123</v>
      </c>
      <c r="B27" s="382"/>
      <c r="C27" s="462"/>
      <c r="D27" s="463"/>
    </row>
    <row r="28" spans="1:4" ht="14.4" x14ac:dyDescent="0.25">
      <c r="A28" s="313" t="s">
        <v>124</v>
      </c>
      <c r="B28" s="382">
        <f>SUM(B29:B30)</f>
        <v>1700000</v>
      </c>
      <c r="C28" s="382">
        <f t="shared" ref="C28:D28" si="4">SUM(C29:C30)</f>
        <v>2314666</v>
      </c>
      <c r="D28" s="370">
        <f t="shared" si="4"/>
        <v>2314666</v>
      </c>
    </row>
    <row r="29" spans="1:4" ht="13.8" x14ac:dyDescent="0.25">
      <c r="A29" s="298" t="s">
        <v>125</v>
      </c>
      <c r="B29" s="383"/>
      <c r="C29" s="462"/>
      <c r="D29" s="463"/>
    </row>
    <row r="30" spans="1:4" ht="13.8" x14ac:dyDescent="0.25">
      <c r="A30" s="298" t="s">
        <v>126</v>
      </c>
      <c r="B30" s="383">
        <v>1700000</v>
      </c>
      <c r="C30" s="462">
        <v>2314666</v>
      </c>
      <c r="D30" s="463">
        <v>2314666</v>
      </c>
    </row>
    <row r="31" spans="1:4" ht="14.4" x14ac:dyDescent="0.25">
      <c r="A31" s="313" t="s">
        <v>127</v>
      </c>
      <c r="B31" s="382">
        <f>SUM(B32+B34)</f>
        <v>6000000</v>
      </c>
      <c r="C31" s="382">
        <f t="shared" ref="C31:D31" si="5">SUM(C32+C34)</f>
        <v>6000000</v>
      </c>
      <c r="D31" s="370">
        <f t="shared" si="5"/>
        <v>4642061</v>
      </c>
    </row>
    <row r="32" spans="1:4" ht="13.8" x14ac:dyDescent="0.25">
      <c r="A32" s="298" t="s">
        <v>128</v>
      </c>
      <c r="B32" s="383">
        <v>6000000</v>
      </c>
      <c r="C32" s="462">
        <v>6000000</v>
      </c>
      <c r="D32" s="463">
        <v>4642061</v>
      </c>
    </row>
    <row r="33" spans="1:4" ht="13.8" x14ac:dyDescent="0.25">
      <c r="A33" s="298" t="s">
        <v>129</v>
      </c>
      <c r="B33" s="383">
        <v>6000000</v>
      </c>
      <c r="C33" s="462">
        <v>6000000</v>
      </c>
      <c r="D33" s="463">
        <v>4642061</v>
      </c>
    </row>
    <row r="34" spans="1:4" ht="13.8" x14ac:dyDescent="0.25">
      <c r="A34" s="298" t="s">
        <v>130</v>
      </c>
      <c r="B34" s="383"/>
      <c r="C34" s="462"/>
      <c r="D34" s="463"/>
    </row>
    <row r="35" spans="1:4" ht="14.4" x14ac:dyDescent="0.3">
      <c r="A35" s="313" t="s">
        <v>131</v>
      </c>
      <c r="B35" s="384">
        <v>60000</v>
      </c>
      <c r="C35" s="464">
        <v>60000</v>
      </c>
      <c r="D35" s="465">
        <v>145441</v>
      </c>
    </row>
    <row r="36" spans="1:4" ht="14.4" x14ac:dyDescent="0.25">
      <c r="A36" s="313"/>
      <c r="B36" s="384"/>
      <c r="C36" s="462"/>
      <c r="D36" s="463"/>
    </row>
    <row r="37" spans="1:4" ht="13.8" x14ac:dyDescent="0.25">
      <c r="A37" s="314" t="s">
        <v>138</v>
      </c>
      <c r="B37" s="381">
        <f>SUM(B38:B44)</f>
        <v>6752050</v>
      </c>
      <c r="C37" s="381">
        <f t="shared" ref="C37:D37" si="6">SUM(C38:C44)</f>
        <v>6976227</v>
      </c>
      <c r="D37" s="371">
        <f t="shared" si="6"/>
        <v>5370572</v>
      </c>
    </row>
    <row r="38" spans="1:4" ht="13.8" x14ac:dyDescent="0.25">
      <c r="A38" s="322" t="s">
        <v>132</v>
      </c>
      <c r="B38" s="381"/>
      <c r="C38" s="462"/>
      <c r="D38" s="463"/>
    </row>
    <row r="39" spans="1:4" ht="13.8" x14ac:dyDescent="0.25">
      <c r="A39" s="467" t="s">
        <v>133</v>
      </c>
      <c r="B39" s="383">
        <v>2667000</v>
      </c>
      <c r="C39" s="462">
        <v>2667000</v>
      </c>
      <c r="D39" s="463">
        <v>1708000</v>
      </c>
    </row>
    <row r="40" spans="1:4" ht="13.8" x14ac:dyDescent="0.25">
      <c r="A40" s="322" t="s">
        <v>134</v>
      </c>
      <c r="B40" s="383"/>
      <c r="C40" s="462"/>
      <c r="D40" s="463"/>
    </row>
    <row r="41" spans="1:4" ht="13.8" x14ac:dyDescent="0.25">
      <c r="A41" s="467" t="s">
        <v>225</v>
      </c>
      <c r="B41" s="383">
        <v>886000</v>
      </c>
      <c r="C41" s="462">
        <v>988330</v>
      </c>
      <c r="D41" s="463">
        <v>988330</v>
      </c>
    </row>
    <row r="42" spans="1:4" ht="13.8" x14ac:dyDescent="0.25">
      <c r="A42" s="467" t="s">
        <v>136</v>
      </c>
      <c r="B42" s="383">
        <v>50</v>
      </c>
      <c r="C42" s="462">
        <v>50</v>
      </c>
      <c r="D42" s="463">
        <v>5415</v>
      </c>
    </row>
    <row r="43" spans="1:4" ht="13.8" x14ac:dyDescent="0.25">
      <c r="A43" s="467" t="s">
        <v>222</v>
      </c>
      <c r="B43" s="383"/>
      <c r="C43" s="462"/>
      <c r="D43" s="463"/>
    </row>
    <row r="44" spans="1:4" ht="15.75" customHeight="1" thickBot="1" x14ac:dyDescent="0.3">
      <c r="A44" s="380" t="s">
        <v>137</v>
      </c>
      <c r="B44" s="468">
        <v>3199000</v>
      </c>
      <c r="C44" s="469">
        <v>3320847</v>
      </c>
      <c r="D44" s="470">
        <v>2668827</v>
      </c>
    </row>
    <row r="45" spans="1:4" ht="15.75" customHeight="1" x14ac:dyDescent="0.25">
      <c r="A45" s="142"/>
      <c r="B45" s="167"/>
    </row>
    <row r="46" spans="1:4" ht="15.75" customHeight="1" x14ac:dyDescent="0.25">
      <c r="A46" s="142"/>
      <c r="B46" s="167"/>
    </row>
    <row r="47" spans="1:4" ht="15.75" customHeight="1" x14ac:dyDescent="0.25">
      <c r="A47" s="142"/>
      <c r="B47" s="167"/>
    </row>
    <row r="48" spans="1:4" ht="15.75" customHeight="1" x14ac:dyDescent="0.25">
      <c r="A48" s="142"/>
      <c r="B48" s="167"/>
    </row>
    <row r="49" spans="1:4" ht="15.75" customHeight="1" x14ac:dyDescent="0.25">
      <c r="A49" s="142"/>
      <c r="B49" s="167"/>
    </row>
    <row r="50" spans="1:4" ht="15.75" customHeight="1" x14ac:dyDescent="0.25">
      <c r="A50" s="142"/>
      <c r="B50" s="167"/>
    </row>
    <row r="51" spans="1:4" ht="13.8" x14ac:dyDescent="0.25">
      <c r="A51" s="78"/>
      <c r="B51" s="168"/>
    </row>
    <row r="52" spans="1:4" ht="14.4" thickBot="1" x14ac:dyDescent="0.3">
      <c r="A52" s="78"/>
      <c r="B52" s="169"/>
    </row>
    <row r="53" spans="1:4" ht="28.2" thickBot="1" x14ac:dyDescent="0.3">
      <c r="A53" s="379" t="s">
        <v>0</v>
      </c>
      <c r="B53" s="378" t="s">
        <v>237</v>
      </c>
      <c r="C53" s="295" t="s">
        <v>281</v>
      </c>
      <c r="D53" s="296" t="s">
        <v>292</v>
      </c>
    </row>
    <row r="54" spans="1:4" ht="13.8" x14ac:dyDescent="0.25">
      <c r="A54" s="308" t="s">
        <v>139</v>
      </c>
      <c r="B54" s="221"/>
      <c r="C54" s="471"/>
      <c r="D54" s="472"/>
    </row>
    <row r="55" spans="1:4" ht="15" customHeight="1" x14ac:dyDescent="0.3">
      <c r="A55" s="306" t="s">
        <v>141</v>
      </c>
      <c r="B55" s="222"/>
      <c r="C55" s="473"/>
      <c r="D55" s="474"/>
    </row>
    <row r="56" spans="1:4" ht="15" customHeight="1" x14ac:dyDescent="0.25">
      <c r="A56" s="306" t="s">
        <v>142</v>
      </c>
      <c r="B56" s="223"/>
      <c r="C56" s="473"/>
      <c r="D56" s="474"/>
    </row>
    <row r="57" spans="1:4" ht="15" customHeight="1" x14ac:dyDescent="0.25">
      <c r="A57" s="306" t="s">
        <v>143</v>
      </c>
      <c r="B57" s="223"/>
      <c r="C57" s="473"/>
      <c r="D57" s="474"/>
    </row>
    <row r="58" spans="1:4" ht="15" customHeight="1" x14ac:dyDescent="0.25">
      <c r="A58" s="82"/>
      <c r="B58" s="223"/>
      <c r="C58" s="473"/>
      <c r="D58" s="474"/>
    </row>
    <row r="59" spans="1:4" ht="15" customHeight="1" x14ac:dyDescent="0.25">
      <c r="A59" s="309" t="s">
        <v>140</v>
      </c>
      <c r="B59" s="224">
        <f>SUM(B60:B62)</f>
        <v>312500</v>
      </c>
      <c r="C59" s="224">
        <f t="shared" ref="C59:D59" si="7">SUM(C60:C62)</f>
        <v>342500</v>
      </c>
      <c r="D59" s="372">
        <f t="shared" si="7"/>
        <v>207500</v>
      </c>
    </row>
    <row r="60" spans="1:4" ht="15" customHeight="1" x14ac:dyDescent="0.25">
      <c r="A60" s="479" t="s">
        <v>206</v>
      </c>
      <c r="B60" s="225">
        <v>312500</v>
      </c>
      <c r="C60" s="473">
        <v>312500</v>
      </c>
      <c r="D60" s="474">
        <v>177500</v>
      </c>
    </row>
    <row r="61" spans="1:4" ht="15" customHeight="1" x14ac:dyDescent="0.25">
      <c r="A61" s="479" t="s">
        <v>145</v>
      </c>
      <c r="B61" s="225"/>
      <c r="C61" s="473"/>
      <c r="D61" s="474"/>
    </row>
    <row r="62" spans="1:4" ht="15" customHeight="1" x14ac:dyDescent="0.25">
      <c r="A62" s="306" t="s">
        <v>285</v>
      </c>
      <c r="B62" s="226"/>
      <c r="C62" s="473">
        <v>30000</v>
      </c>
      <c r="D62" s="474">
        <v>30000</v>
      </c>
    </row>
    <row r="63" spans="1:4" ht="15" customHeight="1" x14ac:dyDescent="0.25">
      <c r="A63" s="82"/>
      <c r="B63" s="226"/>
      <c r="C63" s="473"/>
      <c r="D63" s="474"/>
    </row>
    <row r="64" spans="1:4" ht="15" customHeight="1" x14ac:dyDescent="0.25">
      <c r="A64" s="480" t="s">
        <v>146</v>
      </c>
      <c r="B64" s="226"/>
      <c r="C64" s="473"/>
      <c r="D64" s="474"/>
    </row>
    <row r="65" spans="1:4" ht="13.8" x14ac:dyDescent="0.25">
      <c r="A65" s="479" t="s">
        <v>147</v>
      </c>
      <c r="B65" s="223"/>
      <c r="C65" s="473"/>
      <c r="D65" s="474"/>
    </row>
    <row r="66" spans="1:4" ht="14.4" x14ac:dyDescent="0.3">
      <c r="A66" s="306"/>
      <c r="B66" s="222"/>
      <c r="C66" s="473"/>
      <c r="D66" s="474"/>
    </row>
    <row r="67" spans="1:4" ht="13.8" x14ac:dyDescent="0.25">
      <c r="A67" s="309" t="s">
        <v>148</v>
      </c>
      <c r="B67" s="224">
        <f>SUM(B68+B71+B72+B74+B75)</f>
        <v>86740969</v>
      </c>
      <c r="C67" s="224">
        <f t="shared" ref="C67:D67" si="8">SUM(C68+C71+C72+C74+C75)</f>
        <v>87757750</v>
      </c>
      <c r="D67" s="372">
        <f t="shared" si="8"/>
        <v>73551192</v>
      </c>
    </row>
    <row r="68" spans="1:4" ht="15" customHeight="1" x14ac:dyDescent="0.3">
      <c r="A68" s="306" t="s">
        <v>149</v>
      </c>
      <c r="B68" s="222"/>
      <c r="C68" s="473"/>
      <c r="D68" s="474"/>
    </row>
    <row r="69" spans="1:4" ht="15" customHeight="1" x14ac:dyDescent="0.25">
      <c r="A69" s="300" t="s">
        <v>150</v>
      </c>
      <c r="B69" s="226"/>
      <c r="C69" s="473"/>
      <c r="D69" s="474"/>
    </row>
    <row r="70" spans="1:4" ht="15" customHeight="1" x14ac:dyDescent="0.25">
      <c r="A70" s="300" t="s">
        <v>151</v>
      </c>
      <c r="B70" s="223"/>
      <c r="C70" s="473"/>
      <c r="D70" s="474"/>
    </row>
    <row r="71" spans="1:4" ht="15" customHeight="1" x14ac:dyDescent="0.25">
      <c r="A71" s="306" t="s">
        <v>152</v>
      </c>
      <c r="B71" s="224"/>
      <c r="C71" s="473"/>
      <c r="D71" s="474"/>
    </row>
    <row r="72" spans="1:4" ht="15" customHeight="1" x14ac:dyDescent="0.3">
      <c r="A72" s="310" t="s">
        <v>153</v>
      </c>
      <c r="B72" s="227">
        <f>SUM(B73)</f>
        <v>49130697</v>
      </c>
      <c r="C72" s="227">
        <f t="shared" ref="C72:D72" si="9">SUM(C73)</f>
        <v>49130697</v>
      </c>
      <c r="D72" s="373">
        <f t="shared" si="9"/>
        <v>49130697</v>
      </c>
    </row>
    <row r="73" spans="1:4" ht="15" customHeight="1" x14ac:dyDescent="0.25">
      <c r="A73" s="297" t="s">
        <v>154</v>
      </c>
      <c r="B73" s="226">
        <v>49130697</v>
      </c>
      <c r="C73" s="473">
        <v>49130697</v>
      </c>
      <c r="D73" s="474">
        <v>49130697</v>
      </c>
    </row>
    <row r="74" spans="1:4" ht="15" customHeight="1" x14ac:dyDescent="0.3">
      <c r="A74" s="310" t="s">
        <v>155</v>
      </c>
      <c r="B74" s="226"/>
      <c r="C74" s="473">
        <v>212781</v>
      </c>
      <c r="D74" s="474">
        <v>212781</v>
      </c>
    </row>
    <row r="75" spans="1:4" ht="15" customHeight="1" x14ac:dyDescent="0.3">
      <c r="A75" s="306" t="s">
        <v>156</v>
      </c>
      <c r="B75" s="222">
        <v>37610272</v>
      </c>
      <c r="C75" s="475">
        <v>38414272</v>
      </c>
      <c r="D75" s="476">
        <v>24207714</v>
      </c>
    </row>
    <row r="76" spans="1:4" ht="15.75" customHeight="1" x14ac:dyDescent="0.25">
      <c r="A76" s="306"/>
      <c r="B76" s="223"/>
      <c r="C76" s="473"/>
      <c r="D76" s="474"/>
    </row>
    <row r="77" spans="1:4" ht="16.5" customHeight="1" thickBot="1" x14ac:dyDescent="0.3">
      <c r="A77" s="323"/>
      <c r="B77" s="228"/>
      <c r="C77" s="477"/>
      <c r="D77" s="478"/>
    </row>
    <row r="78" spans="1:4" ht="15.75" customHeight="1" thickBot="1" x14ac:dyDescent="0.3">
      <c r="A78" s="321" t="s">
        <v>157</v>
      </c>
      <c r="B78" s="229">
        <f>SUM(B10+B22+B26+B37+B54+B59+B64+B67)</f>
        <v>212988187</v>
      </c>
      <c r="C78" s="229">
        <f t="shared" ref="C78:D78" si="10">SUM(C10+C22+C26+C37+C54+C59+C64+C67)</f>
        <v>298648924</v>
      </c>
      <c r="D78" s="374">
        <f t="shared" si="10"/>
        <v>194845590</v>
      </c>
    </row>
    <row r="79" spans="1:4" ht="15.75" customHeight="1" x14ac:dyDescent="0.25">
      <c r="A79" s="143"/>
      <c r="B79" s="148"/>
    </row>
  </sheetData>
  <mergeCells count="2">
    <mergeCell ref="A1:B1"/>
    <mergeCell ref="A4:D4"/>
  </mergeCells>
  <phoneticPr fontId="0" type="noConversion"/>
  <pageMargins left="0.75" right="0.75" top="1" bottom="1" header="0.5" footer="0.5"/>
  <pageSetup paperSize="9" orientation="portrait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2"/>
  <dimension ref="A1:E78"/>
  <sheetViews>
    <sheetView topLeftCell="A61" workbookViewId="0">
      <selection activeCell="A67" sqref="A67"/>
    </sheetView>
  </sheetViews>
  <sheetFormatPr defaultRowHeight="13.2" x14ac:dyDescent="0.25"/>
  <cols>
    <col min="1" max="1" width="41.5546875" customWidth="1"/>
    <col min="2" max="3" width="15.33203125" customWidth="1"/>
    <col min="4" max="4" width="14.44140625" customWidth="1"/>
  </cols>
  <sheetData>
    <row r="1" spans="1:5" ht="15.6" x14ac:dyDescent="0.3">
      <c r="A1" s="425"/>
      <c r="B1" s="425"/>
      <c r="D1" s="208" t="s">
        <v>276</v>
      </c>
      <c r="E1" s="208"/>
    </row>
    <row r="2" spans="1:5" x14ac:dyDescent="0.25">
      <c r="A2" s="8"/>
      <c r="B2" s="8"/>
    </row>
    <row r="3" spans="1:5" x14ac:dyDescent="0.25">
      <c r="A3" s="8"/>
      <c r="B3" s="8"/>
    </row>
    <row r="4" spans="1:5" ht="15.6" x14ac:dyDescent="0.3">
      <c r="A4" s="431" t="s">
        <v>305</v>
      </c>
      <c r="B4" s="431"/>
      <c r="C4" s="431"/>
      <c r="D4" s="431"/>
    </row>
    <row r="5" spans="1:5" x14ac:dyDescent="0.25">
      <c r="A5" s="8"/>
      <c r="B5" s="8"/>
    </row>
    <row r="6" spans="1:5" x14ac:dyDescent="0.25">
      <c r="A6" s="8"/>
      <c r="B6" s="8"/>
    </row>
    <row r="7" spans="1:5" ht="13.8" x14ac:dyDescent="0.25">
      <c r="A7" s="8"/>
      <c r="B7" s="101"/>
    </row>
    <row r="8" spans="1:5" ht="14.4" thickBot="1" x14ac:dyDescent="0.3">
      <c r="A8" s="8"/>
      <c r="B8" s="154"/>
      <c r="D8" s="154" t="s">
        <v>213</v>
      </c>
    </row>
    <row r="9" spans="1:5" ht="32.25" customHeight="1" thickBot="1" x14ac:dyDescent="0.3">
      <c r="A9" s="83" t="s">
        <v>0</v>
      </c>
      <c r="B9" s="311" t="s">
        <v>237</v>
      </c>
      <c r="C9" s="295" t="s">
        <v>281</v>
      </c>
      <c r="D9" s="296" t="s">
        <v>292</v>
      </c>
    </row>
    <row r="10" spans="1:5" ht="13.8" x14ac:dyDescent="0.25">
      <c r="A10" s="481" t="s">
        <v>109</v>
      </c>
      <c r="B10" s="214">
        <f>SUM(B11+B19+B20)</f>
        <v>111422668</v>
      </c>
      <c r="C10" s="214">
        <f t="shared" ref="C10:D10" si="0">SUM(C11+C19+C20)</f>
        <v>132921578</v>
      </c>
      <c r="D10" s="369">
        <f t="shared" si="0"/>
        <v>108614158</v>
      </c>
    </row>
    <row r="11" spans="1:5" ht="14.4" x14ac:dyDescent="0.3">
      <c r="A11" s="310" t="s">
        <v>110</v>
      </c>
      <c r="B11" s="215">
        <f>SUM(B12:B18)</f>
        <v>103708213</v>
      </c>
      <c r="C11" s="215">
        <f t="shared" ref="C11:D11" si="1">SUM(C12:C18)</f>
        <v>108248775</v>
      </c>
      <c r="D11" s="370">
        <f t="shared" si="1"/>
        <v>83941355</v>
      </c>
    </row>
    <row r="12" spans="1:5" ht="13.8" x14ac:dyDescent="0.25">
      <c r="A12" s="297" t="s">
        <v>111</v>
      </c>
      <c r="B12" s="216">
        <v>23008283</v>
      </c>
      <c r="C12" s="352">
        <v>23008283</v>
      </c>
      <c r="D12" s="353">
        <v>17826297</v>
      </c>
    </row>
    <row r="13" spans="1:5" ht="13.8" x14ac:dyDescent="0.25">
      <c r="A13" s="297" t="s">
        <v>181</v>
      </c>
      <c r="B13" s="217">
        <v>37610272</v>
      </c>
      <c r="C13" s="352">
        <v>38414272</v>
      </c>
      <c r="D13" s="353">
        <v>29143715</v>
      </c>
    </row>
    <row r="14" spans="1:5" ht="13.8" x14ac:dyDescent="0.25">
      <c r="A14" s="482" t="s">
        <v>220</v>
      </c>
      <c r="B14" s="217">
        <v>29283200</v>
      </c>
      <c r="C14" s="352">
        <v>29283200</v>
      </c>
      <c r="D14" s="353">
        <v>22528692</v>
      </c>
    </row>
    <row r="15" spans="1:5" ht="13.8" x14ac:dyDescent="0.25">
      <c r="A15" s="297" t="s">
        <v>221</v>
      </c>
      <c r="B15" s="217">
        <v>11536458</v>
      </c>
      <c r="C15" s="352">
        <v>11536458</v>
      </c>
      <c r="D15" s="353">
        <v>8819206</v>
      </c>
    </row>
    <row r="16" spans="1:5" ht="13.8" x14ac:dyDescent="0.25">
      <c r="A16" s="297" t="s">
        <v>114</v>
      </c>
      <c r="B16" s="217">
        <v>2270000</v>
      </c>
      <c r="C16" s="352">
        <v>2825212</v>
      </c>
      <c r="D16" s="353">
        <v>2078153</v>
      </c>
    </row>
    <row r="17" spans="1:4" ht="13.8" x14ac:dyDescent="0.25">
      <c r="A17" s="297" t="s">
        <v>115</v>
      </c>
      <c r="B17" s="216"/>
      <c r="C17" s="352">
        <v>3181350</v>
      </c>
      <c r="D17" s="353">
        <v>3181350</v>
      </c>
    </row>
    <row r="18" spans="1:4" ht="13.8" x14ac:dyDescent="0.25">
      <c r="A18" s="298" t="s">
        <v>116</v>
      </c>
      <c r="B18" s="216"/>
      <c r="C18" s="352"/>
      <c r="D18" s="353">
        <v>363942</v>
      </c>
    </row>
    <row r="19" spans="1:4" ht="14.4" x14ac:dyDescent="0.25">
      <c r="A19" s="306" t="s">
        <v>117</v>
      </c>
      <c r="B19" s="215"/>
      <c r="C19" s="352"/>
      <c r="D19" s="353"/>
    </row>
    <row r="20" spans="1:4" ht="14.4" x14ac:dyDescent="0.3">
      <c r="A20" s="310" t="s">
        <v>118</v>
      </c>
      <c r="B20" s="215">
        <v>7714455</v>
      </c>
      <c r="C20" s="358">
        <v>24672803</v>
      </c>
      <c r="D20" s="359">
        <v>24672803</v>
      </c>
    </row>
    <row r="21" spans="1:4" ht="13.8" x14ac:dyDescent="0.25">
      <c r="A21" s="82"/>
      <c r="B21" s="216"/>
      <c r="C21" s="352"/>
      <c r="D21" s="353"/>
    </row>
    <row r="22" spans="1:4" ht="13.8" x14ac:dyDescent="0.25">
      <c r="A22" s="455" t="s">
        <v>119</v>
      </c>
      <c r="B22" s="218">
        <f>SUM(B23:B24)</f>
        <v>0</v>
      </c>
      <c r="C22" s="218">
        <f t="shared" ref="C22:D22" si="2">SUM(C23:C24)</f>
        <v>62276203</v>
      </c>
      <c r="D22" s="371">
        <f t="shared" si="2"/>
        <v>0</v>
      </c>
    </row>
    <row r="23" spans="1:4" ht="14.4" x14ac:dyDescent="0.25">
      <c r="A23" s="483" t="s">
        <v>182</v>
      </c>
      <c r="B23" s="215"/>
      <c r="C23" s="352"/>
      <c r="D23" s="353"/>
    </row>
    <row r="24" spans="1:4" ht="14.4" x14ac:dyDescent="0.25">
      <c r="A24" s="483" t="s">
        <v>121</v>
      </c>
      <c r="B24" s="215"/>
      <c r="C24" s="352">
        <v>62276203</v>
      </c>
      <c r="D24" s="353">
        <v>0</v>
      </c>
    </row>
    <row r="25" spans="1:4" ht="14.4" x14ac:dyDescent="0.25">
      <c r="A25" s="80"/>
      <c r="B25" s="215"/>
      <c r="C25" s="352"/>
      <c r="D25" s="353"/>
    </row>
    <row r="26" spans="1:4" ht="13.8" x14ac:dyDescent="0.25">
      <c r="A26" s="314" t="s">
        <v>122</v>
      </c>
      <c r="B26" s="218">
        <f>SUM(B28+B31+B35)</f>
        <v>7760000</v>
      </c>
      <c r="C26" s="218">
        <f t="shared" ref="C26:D26" si="3">SUM(C28+C31+C35)</f>
        <v>8374666</v>
      </c>
      <c r="D26" s="371">
        <f t="shared" si="3"/>
        <v>7102168</v>
      </c>
    </row>
    <row r="27" spans="1:4" ht="14.4" x14ac:dyDescent="0.25">
      <c r="A27" s="313" t="s">
        <v>123</v>
      </c>
      <c r="B27" s="215"/>
      <c r="C27" s="352"/>
      <c r="D27" s="353"/>
    </row>
    <row r="28" spans="1:4" ht="14.4" x14ac:dyDescent="0.25">
      <c r="A28" s="313" t="s">
        <v>124</v>
      </c>
      <c r="B28" s="215">
        <f>SUM(B30)</f>
        <v>1700000</v>
      </c>
      <c r="C28" s="215">
        <f t="shared" ref="C28:D28" si="4">SUM(C30)</f>
        <v>2314666</v>
      </c>
      <c r="D28" s="370">
        <f t="shared" si="4"/>
        <v>2314666</v>
      </c>
    </row>
    <row r="29" spans="1:4" ht="13.8" x14ac:dyDescent="0.25">
      <c r="A29" s="298" t="s">
        <v>125</v>
      </c>
      <c r="B29" s="216"/>
      <c r="C29" s="352"/>
      <c r="D29" s="353"/>
    </row>
    <row r="30" spans="1:4" ht="13.8" x14ac:dyDescent="0.25">
      <c r="A30" s="298" t="s">
        <v>126</v>
      </c>
      <c r="B30" s="216">
        <v>1700000</v>
      </c>
      <c r="C30" s="352">
        <v>2314666</v>
      </c>
      <c r="D30" s="353">
        <v>2314666</v>
      </c>
    </row>
    <row r="31" spans="1:4" ht="14.4" x14ac:dyDescent="0.25">
      <c r="A31" s="313" t="s">
        <v>127</v>
      </c>
      <c r="B31" s="215">
        <f>SUM(B32+B34)</f>
        <v>6000000</v>
      </c>
      <c r="C31" s="215">
        <f t="shared" ref="C31:D31" si="5">SUM(C32+C34)</f>
        <v>6000000</v>
      </c>
      <c r="D31" s="370">
        <f t="shared" si="5"/>
        <v>4642061</v>
      </c>
    </row>
    <row r="32" spans="1:4" ht="13.8" x14ac:dyDescent="0.25">
      <c r="A32" s="298" t="s">
        <v>128</v>
      </c>
      <c r="B32" s="216">
        <v>6000000</v>
      </c>
      <c r="C32" s="352">
        <v>6000000</v>
      </c>
      <c r="D32" s="353">
        <v>4642061</v>
      </c>
    </row>
    <row r="33" spans="1:4" ht="13.8" x14ac:dyDescent="0.25">
      <c r="A33" s="298" t="s">
        <v>129</v>
      </c>
      <c r="B33" s="216">
        <v>6000000</v>
      </c>
      <c r="C33" s="352">
        <v>6000000</v>
      </c>
      <c r="D33" s="353">
        <v>4642061</v>
      </c>
    </row>
    <row r="34" spans="1:4" ht="13.8" x14ac:dyDescent="0.25">
      <c r="A34" s="298" t="s">
        <v>130</v>
      </c>
      <c r="B34" s="216"/>
      <c r="C34" s="352"/>
      <c r="D34" s="353"/>
    </row>
    <row r="35" spans="1:4" ht="14.4" x14ac:dyDescent="0.25">
      <c r="A35" s="313" t="s">
        <v>131</v>
      </c>
      <c r="B35" s="219">
        <v>60000</v>
      </c>
      <c r="C35" s="358">
        <v>60000</v>
      </c>
      <c r="D35" s="359">
        <v>145441</v>
      </c>
    </row>
    <row r="36" spans="1:4" ht="14.4" x14ac:dyDescent="0.25">
      <c r="A36" s="80"/>
      <c r="B36" s="219"/>
      <c r="C36" s="352"/>
      <c r="D36" s="353"/>
    </row>
    <row r="37" spans="1:4" ht="13.8" x14ac:dyDescent="0.25">
      <c r="A37" s="314" t="s">
        <v>138</v>
      </c>
      <c r="B37" s="218">
        <f>SUM(B38:B44)</f>
        <v>6750050</v>
      </c>
      <c r="C37" s="218">
        <f t="shared" ref="C37:D37" si="6">SUM(C38:C44)</f>
        <v>6852380</v>
      </c>
      <c r="D37" s="371">
        <f t="shared" si="6"/>
        <v>5247029</v>
      </c>
    </row>
    <row r="38" spans="1:4" ht="13.8" x14ac:dyDescent="0.25">
      <c r="A38" s="298" t="s">
        <v>132</v>
      </c>
      <c r="B38" s="220"/>
      <c r="C38" s="352"/>
      <c r="D38" s="353"/>
    </row>
    <row r="39" spans="1:4" ht="13.8" x14ac:dyDescent="0.25">
      <c r="A39" s="297" t="s">
        <v>133</v>
      </c>
      <c r="B39" s="216">
        <v>2667000</v>
      </c>
      <c r="C39" s="352">
        <v>2667000</v>
      </c>
      <c r="D39" s="353">
        <v>1708000</v>
      </c>
    </row>
    <row r="40" spans="1:4" ht="13.8" x14ac:dyDescent="0.25">
      <c r="A40" s="298" t="s">
        <v>134</v>
      </c>
      <c r="B40" s="216">
        <v>0</v>
      </c>
      <c r="C40" s="352"/>
      <c r="D40" s="353"/>
    </row>
    <row r="41" spans="1:4" ht="13.8" x14ac:dyDescent="0.25">
      <c r="A41" s="297" t="s">
        <v>207</v>
      </c>
      <c r="B41" s="216">
        <v>886000</v>
      </c>
      <c r="C41" s="352">
        <v>988330</v>
      </c>
      <c r="D41" s="353">
        <v>988330</v>
      </c>
    </row>
    <row r="42" spans="1:4" ht="13.8" x14ac:dyDescent="0.25">
      <c r="A42" s="297" t="s">
        <v>136</v>
      </c>
      <c r="B42" s="216">
        <v>50</v>
      </c>
      <c r="C42" s="352">
        <v>50</v>
      </c>
      <c r="D42" s="353">
        <v>5414</v>
      </c>
    </row>
    <row r="43" spans="1:4" ht="13.8" x14ac:dyDescent="0.25">
      <c r="A43" s="315" t="s">
        <v>222</v>
      </c>
      <c r="B43" s="230"/>
      <c r="C43" s="352"/>
      <c r="D43" s="353"/>
    </row>
    <row r="44" spans="1:4" ht="14.4" thickBot="1" x14ac:dyDescent="0.3">
      <c r="A44" s="316" t="s">
        <v>137</v>
      </c>
      <c r="B44" s="231">
        <v>3197000</v>
      </c>
      <c r="C44" s="350">
        <v>3197000</v>
      </c>
      <c r="D44" s="351">
        <v>2545285</v>
      </c>
    </row>
    <row r="45" spans="1:4" ht="15.75" customHeight="1" x14ac:dyDescent="0.25">
      <c r="A45" s="142"/>
      <c r="B45" s="167"/>
    </row>
    <row r="46" spans="1:4" ht="15.75" customHeight="1" x14ac:dyDescent="0.25">
      <c r="A46" s="142"/>
      <c r="B46" s="167"/>
    </row>
    <row r="47" spans="1:4" ht="15.75" customHeight="1" x14ac:dyDescent="0.25">
      <c r="A47" s="142"/>
      <c r="B47" s="167"/>
    </row>
    <row r="48" spans="1:4" ht="15.75" customHeight="1" x14ac:dyDescent="0.25">
      <c r="A48" s="142"/>
      <c r="B48" s="167"/>
    </row>
    <row r="49" spans="1:4" ht="15.75" customHeight="1" x14ac:dyDescent="0.25">
      <c r="A49" s="142"/>
      <c r="B49" s="167"/>
    </row>
    <row r="50" spans="1:4" ht="15.75" customHeight="1" x14ac:dyDescent="0.25">
      <c r="A50" s="142"/>
      <c r="B50" s="167"/>
    </row>
    <row r="51" spans="1:4" ht="13.8" x14ac:dyDescent="0.25">
      <c r="A51" s="78"/>
      <c r="B51" s="168"/>
    </row>
    <row r="52" spans="1:4" ht="14.4" thickBot="1" x14ac:dyDescent="0.3">
      <c r="A52" s="78"/>
      <c r="B52" s="169"/>
    </row>
    <row r="53" spans="1:4" ht="32.25" customHeight="1" thickBot="1" x14ac:dyDescent="0.3">
      <c r="A53" s="317" t="s">
        <v>0</v>
      </c>
      <c r="B53" s="318" t="s">
        <v>237</v>
      </c>
      <c r="C53" s="295" t="s">
        <v>281</v>
      </c>
      <c r="D53" s="296" t="s">
        <v>292</v>
      </c>
    </row>
    <row r="54" spans="1:4" ht="13.8" x14ac:dyDescent="0.25">
      <c r="A54" s="312" t="s">
        <v>139</v>
      </c>
      <c r="B54" s="221"/>
      <c r="C54" s="368"/>
      <c r="D54" s="165"/>
    </row>
    <row r="55" spans="1:4" ht="15" customHeight="1" x14ac:dyDescent="0.3">
      <c r="A55" s="319" t="s">
        <v>141</v>
      </c>
      <c r="B55" s="222"/>
      <c r="C55" s="352"/>
      <c r="D55" s="353"/>
    </row>
    <row r="56" spans="1:4" ht="15" customHeight="1" x14ac:dyDescent="0.25">
      <c r="A56" s="319" t="s">
        <v>142</v>
      </c>
      <c r="B56" s="223"/>
      <c r="C56" s="352"/>
      <c r="D56" s="353"/>
    </row>
    <row r="57" spans="1:4" ht="15" customHeight="1" x14ac:dyDescent="0.25">
      <c r="A57" s="319" t="s">
        <v>143</v>
      </c>
      <c r="B57" s="223"/>
      <c r="C57" s="352"/>
      <c r="D57" s="353"/>
    </row>
    <row r="58" spans="1:4" ht="15" customHeight="1" x14ac:dyDescent="0.25">
      <c r="A58" s="79"/>
      <c r="B58" s="223"/>
      <c r="C58" s="352"/>
      <c r="D58" s="353"/>
    </row>
    <row r="59" spans="1:4" ht="15" customHeight="1" x14ac:dyDescent="0.25">
      <c r="A59" s="484" t="s">
        <v>140</v>
      </c>
      <c r="B59" s="224">
        <f>SUM(B60:B61)</f>
        <v>312500</v>
      </c>
      <c r="C59" s="224">
        <f t="shared" ref="C59:D59" si="7">SUM(C60:C61)</f>
        <v>312500</v>
      </c>
      <c r="D59" s="372">
        <f t="shared" si="7"/>
        <v>177500</v>
      </c>
    </row>
    <row r="60" spans="1:4" ht="15" customHeight="1" x14ac:dyDescent="0.25">
      <c r="A60" s="483" t="s">
        <v>206</v>
      </c>
      <c r="B60" s="225">
        <v>312500</v>
      </c>
      <c r="C60" s="352">
        <v>312500</v>
      </c>
      <c r="D60" s="353">
        <v>177500</v>
      </c>
    </row>
    <row r="61" spans="1:4" ht="15" customHeight="1" x14ac:dyDescent="0.25">
      <c r="A61" s="483" t="s">
        <v>145</v>
      </c>
      <c r="B61" s="226"/>
      <c r="C61" s="352"/>
      <c r="D61" s="353"/>
    </row>
    <row r="62" spans="1:4" ht="15" customHeight="1" x14ac:dyDescent="0.25">
      <c r="A62" s="485"/>
      <c r="B62" s="226"/>
      <c r="C62" s="352"/>
      <c r="D62" s="353"/>
    </row>
    <row r="63" spans="1:4" ht="15" customHeight="1" x14ac:dyDescent="0.25">
      <c r="A63" s="484" t="s">
        <v>146</v>
      </c>
      <c r="B63" s="226"/>
      <c r="C63" s="352"/>
      <c r="D63" s="353"/>
    </row>
    <row r="64" spans="1:4" ht="13.8" x14ac:dyDescent="0.25">
      <c r="A64" s="483" t="s">
        <v>147</v>
      </c>
      <c r="B64" s="223"/>
      <c r="C64" s="352"/>
      <c r="D64" s="353"/>
    </row>
    <row r="65" spans="1:4" ht="14.4" x14ac:dyDescent="0.3">
      <c r="A65" s="80"/>
      <c r="B65" s="222"/>
      <c r="C65" s="352"/>
      <c r="D65" s="353"/>
    </row>
    <row r="66" spans="1:4" ht="13.8" x14ac:dyDescent="0.25">
      <c r="A66" s="314" t="s">
        <v>148</v>
      </c>
      <c r="B66" s="224">
        <f>SUM(B67+B70+B71+B73+B74)</f>
        <v>48996240</v>
      </c>
      <c r="C66" s="224">
        <f t="shared" ref="C66:D66" si="8">SUM(C67+C70+C71+C73+C74)</f>
        <v>49209021</v>
      </c>
      <c r="D66" s="372">
        <f t="shared" si="8"/>
        <v>49209021</v>
      </c>
    </row>
    <row r="67" spans="1:4" ht="15" customHeight="1" x14ac:dyDescent="0.3">
      <c r="A67" s="319" t="s">
        <v>149</v>
      </c>
      <c r="B67" s="222"/>
      <c r="C67" s="352"/>
      <c r="D67" s="353"/>
    </row>
    <row r="68" spans="1:4" ht="15" customHeight="1" x14ac:dyDescent="0.25">
      <c r="A68" s="298" t="s">
        <v>150</v>
      </c>
      <c r="B68" s="226"/>
      <c r="C68" s="352"/>
      <c r="D68" s="353"/>
    </row>
    <row r="69" spans="1:4" ht="15" customHeight="1" x14ac:dyDescent="0.25">
      <c r="A69" s="298" t="s">
        <v>151</v>
      </c>
      <c r="B69" s="223"/>
      <c r="C69" s="352"/>
      <c r="D69" s="353"/>
    </row>
    <row r="70" spans="1:4" ht="15" customHeight="1" x14ac:dyDescent="0.25">
      <c r="A70" s="313" t="s">
        <v>152</v>
      </c>
      <c r="B70" s="224"/>
      <c r="C70" s="352"/>
      <c r="D70" s="353"/>
    </row>
    <row r="71" spans="1:4" ht="15" customHeight="1" x14ac:dyDescent="0.3">
      <c r="A71" s="310" t="s">
        <v>153</v>
      </c>
      <c r="B71" s="227">
        <f>SUM(B72)</f>
        <v>48996240</v>
      </c>
      <c r="C71" s="227">
        <f t="shared" ref="C71:D71" si="9">SUM(C72)</f>
        <v>48996240</v>
      </c>
      <c r="D71" s="373">
        <f t="shared" si="9"/>
        <v>48996240</v>
      </c>
    </row>
    <row r="72" spans="1:4" ht="15" customHeight="1" x14ac:dyDescent="0.25">
      <c r="A72" s="297" t="s">
        <v>154</v>
      </c>
      <c r="B72" s="226">
        <v>48996240</v>
      </c>
      <c r="C72" s="352">
        <v>48996240</v>
      </c>
      <c r="D72" s="353">
        <v>48996240</v>
      </c>
    </row>
    <row r="73" spans="1:4" ht="15" customHeight="1" x14ac:dyDescent="0.25">
      <c r="A73" s="320" t="s">
        <v>155</v>
      </c>
      <c r="B73" s="226"/>
      <c r="C73" s="352">
        <v>212781</v>
      </c>
      <c r="D73" s="353">
        <v>212781</v>
      </c>
    </row>
    <row r="74" spans="1:4" ht="15" customHeight="1" x14ac:dyDescent="0.3">
      <c r="A74" s="319" t="s">
        <v>156</v>
      </c>
      <c r="B74" s="222"/>
      <c r="C74" s="352"/>
      <c r="D74" s="353"/>
    </row>
    <row r="75" spans="1:4" ht="15.75" customHeight="1" x14ac:dyDescent="0.25">
      <c r="A75" s="80"/>
      <c r="B75" s="223"/>
      <c r="C75" s="352"/>
      <c r="D75" s="353"/>
    </row>
    <row r="76" spans="1:4" ht="16.5" customHeight="1" thickBot="1" x14ac:dyDescent="0.3">
      <c r="A76" s="141"/>
      <c r="B76" s="228"/>
      <c r="C76" s="354"/>
      <c r="D76" s="355"/>
    </row>
    <row r="77" spans="1:4" ht="15.75" customHeight="1" thickBot="1" x14ac:dyDescent="0.3">
      <c r="A77" s="486" t="s">
        <v>157</v>
      </c>
      <c r="B77" s="229">
        <f>SUM(B10+B22+B26+B37+B54+B59+B63+B66)</f>
        <v>175241458</v>
      </c>
      <c r="C77" s="229">
        <f>SUM(C10+C22+C26+C37+C54+C59+C63+C66)</f>
        <v>259946348</v>
      </c>
      <c r="D77" s="374">
        <f>SUM(D10+D22+D26+D37+D54+D59+D63+D66)</f>
        <v>170349876</v>
      </c>
    </row>
    <row r="78" spans="1:4" ht="15.75" customHeight="1" x14ac:dyDescent="0.25">
      <c r="A78" s="143"/>
      <c r="B78" s="148"/>
    </row>
  </sheetData>
  <mergeCells count="2">
    <mergeCell ref="A1:B1"/>
    <mergeCell ref="A4:D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3"/>
  <dimension ref="A1:E77"/>
  <sheetViews>
    <sheetView topLeftCell="A58" workbookViewId="0">
      <selection activeCell="A71" sqref="A71"/>
    </sheetView>
  </sheetViews>
  <sheetFormatPr defaultRowHeight="13.2" x14ac:dyDescent="0.25"/>
  <cols>
    <col min="1" max="1" width="43.44140625" customWidth="1"/>
    <col min="2" max="2" width="13.88671875" customWidth="1"/>
    <col min="3" max="3" width="14.6640625" customWidth="1"/>
    <col min="4" max="4" width="14" customWidth="1"/>
  </cols>
  <sheetData>
    <row r="1" spans="1:5" ht="15.6" x14ac:dyDescent="0.3">
      <c r="A1" s="425"/>
      <c r="B1" s="425"/>
      <c r="D1" s="208" t="s">
        <v>275</v>
      </c>
      <c r="E1" s="208"/>
    </row>
    <row r="2" spans="1:5" x14ac:dyDescent="0.25">
      <c r="A2" s="8"/>
      <c r="B2" s="8"/>
    </row>
    <row r="3" spans="1:5" x14ac:dyDescent="0.25">
      <c r="A3" s="8"/>
      <c r="B3" s="8"/>
    </row>
    <row r="4" spans="1:5" ht="15.6" x14ac:dyDescent="0.3">
      <c r="A4" s="431" t="s">
        <v>306</v>
      </c>
      <c r="B4" s="431"/>
      <c r="C4" s="431"/>
      <c r="D4" s="431"/>
    </row>
    <row r="5" spans="1:5" x14ac:dyDescent="0.25">
      <c r="A5" s="8"/>
      <c r="B5" s="8"/>
    </row>
    <row r="6" spans="1:5" x14ac:dyDescent="0.25">
      <c r="A6" s="8"/>
      <c r="B6" s="8"/>
    </row>
    <row r="7" spans="1:5" ht="13.8" x14ac:dyDescent="0.25">
      <c r="A7" s="8"/>
      <c r="B7" s="101"/>
    </row>
    <row r="8" spans="1:5" ht="14.4" thickBot="1" x14ac:dyDescent="0.3">
      <c r="A8" s="8"/>
      <c r="B8" s="154"/>
      <c r="D8" s="154" t="s">
        <v>213</v>
      </c>
    </row>
    <row r="9" spans="1:5" ht="32.25" customHeight="1" thickBot="1" x14ac:dyDescent="0.3">
      <c r="A9" s="83" t="s">
        <v>0</v>
      </c>
      <c r="B9" s="213" t="s">
        <v>237</v>
      </c>
      <c r="C9" s="295" t="s">
        <v>281</v>
      </c>
      <c r="D9" s="296" t="s">
        <v>292</v>
      </c>
    </row>
    <row r="10" spans="1:5" ht="13.8" x14ac:dyDescent="0.25">
      <c r="A10" s="299" t="s">
        <v>109</v>
      </c>
      <c r="B10" s="214"/>
      <c r="C10" s="56"/>
      <c r="D10" s="57"/>
    </row>
    <row r="11" spans="1:5" ht="14.4" x14ac:dyDescent="0.3">
      <c r="A11" s="133" t="s">
        <v>110</v>
      </c>
      <c r="B11" s="215"/>
      <c r="C11" s="15"/>
      <c r="D11" s="17"/>
    </row>
    <row r="12" spans="1:5" ht="13.8" x14ac:dyDescent="0.25">
      <c r="A12" s="297" t="s">
        <v>111</v>
      </c>
      <c r="B12" s="216"/>
      <c r="C12" s="15"/>
      <c r="D12" s="17"/>
    </row>
    <row r="13" spans="1:5" ht="13.8" x14ac:dyDescent="0.25">
      <c r="A13" s="482" t="s">
        <v>112</v>
      </c>
      <c r="B13" s="217"/>
      <c r="C13" s="15"/>
      <c r="D13" s="17"/>
    </row>
    <row r="14" spans="1:5" ht="13.8" x14ac:dyDescent="0.25">
      <c r="A14" s="482" t="s">
        <v>113</v>
      </c>
      <c r="B14" s="217"/>
      <c r="C14" s="15"/>
      <c r="D14" s="17"/>
    </row>
    <row r="15" spans="1:5" ht="13.8" x14ac:dyDescent="0.25">
      <c r="A15" s="297" t="s">
        <v>114</v>
      </c>
      <c r="B15" s="217"/>
      <c r="C15" s="15"/>
      <c r="D15" s="17"/>
    </row>
    <row r="16" spans="1:5" ht="13.8" x14ac:dyDescent="0.25">
      <c r="A16" s="297" t="s">
        <v>115</v>
      </c>
      <c r="B16" s="216"/>
      <c r="C16" s="15"/>
      <c r="D16" s="17"/>
    </row>
    <row r="17" spans="1:4" ht="13.8" x14ac:dyDescent="0.25">
      <c r="A17" s="300" t="s">
        <v>116</v>
      </c>
      <c r="B17" s="216"/>
      <c r="C17" s="15"/>
      <c r="D17" s="17"/>
    </row>
    <row r="18" spans="1:4" ht="14.4" x14ac:dyDescent="0.25">
      <c r="A18" s="135" t="s">
        <v>117</v>
      </c>
      <c r="B18" s="215"/>
      <c r="C18" s="15"/>
      <c r="D18" s="17"/>
    </row>
    <row r="19" spans="1:4" ht="14.4" x14ac:dyDescent="0.3">
      <c r="A19" s="133" t="s">
        <v>118</v>
      </c>
      <c r="B19" s="215"/>
      <c r="C19" s="15"/>
      <c r="D19" s="17"/>
    </row>
    <row r="20" spans="1:4" ht="13.8" x14ac:dyDescent="0.25">
      <c r="A20" s="82"/>
      <c r="B20" s="216"/>
      <c r="C20" s="15"/>
      <c r="D20" s="17"/>
    </row>
    <row r="21" spans="1:4" ht="13.8" x14ac:dyDescent="0.25">
      <c r="A21" s="455" t="s">
        <v>119</v>
      </c>
      <c r="B21" s="218"/>
      <c r="C21" s="15"/>
      <c r="D21" s="17"/>
    </row>
    <row r="22" spans="1:4" ht="13.8" x14ac:dyDescent="0.25">
      <c r="A22" s="487" t="s">
        <v>120</v>
      </c>
      <c r="B22" s="216"/>
      <c r="C22" s="15"/>
      <c r="D22" s="17"/>
    </row>
    <row r="23" spans="1:4" ht="14.4" x14ac:dyDescent="0.25">
      <c r="A23" s="487" t="s">
        <v>121</v>
      </c>
      <c r="B23" s="215"/>
      <c r="C23" s="15"/>
      <c r="D23" s="17"/>
    </row>
    <row r="24" spans="1:4" ht="14.4" x14ac:dyDescent="0.25">
      <c r="A24" s="135"/>
      <c r="B24" s="215"/>
      <c r="C24" s="15"/>
      <c r="D24" s="17"/>
    </row>
    <row r="25" spans="1:4" ht="13.8" x14ac:dyDescent="0.25">
      <c r="A25" s="301" t="s">
        <v>122</v>
      </c>
      <c r="B25" s="218"/>
      <c r="C25" s="15"/>
      <c r="D25" s="17"/>
    </row>
    <row r="26" spans="1:4" ht="14.4" x14ac:dyDescent="0.25">
      <c r="A26" s="135" t="s">
        <v>123</v>
      </c>
      <c r="B26" s="215"/>
      <c r="C26" s="15"/>
      <c r="D26" s="17"/>
    </row>
    <row r="27" spans="1:4" ht="14.4" x14ac:dyDescent="0.25">
      <c r="A27" s="135" t="s">
        <v>124</v>
      </c>
      <c r="B27" s="215"/>
      <c r="C27" s="15"/>
      <c r="D27" s="17"/>
    </row>
    <row r="28" spans="1:4" ht="13.8" x14ac:dyDescent="0.25">
      <c r="A28" s="82" t="s">
        <v>125</v>
      </c>
      <c r="B28" s="216"/>
      <c r="C28" s="15"/>
      <c r="D28" s="17"/>
    </row>
    <row r="29" spans="1:4" ht="13.8" x14ac:dyDescent="0.25">
      <c r="A29" s="82" t="s">
        <v>126</v>
      </c>
      <c r="B29" s="216"/>
      <c r="C29" s="15"/>
      <c r="D29" s="17"/>
    </row>
    <row r="30" spans="1:4" ht="14.4" x14ac:dyDescent="0.25">
      <c r="A30" s="135" t="s">
        <v>127</v>
      </c>
      <c r="B30" s="215"/>
      <c r="C30" s="15"/>
      <c r="D30" s="17"/>
    </row>
    <row r="31" spans="1:4" ht="13.8" x14ac:dyDescent="0.25">
      <c r="A31" s="82" t="s">
        <v>128</v>
      </c>
      <c r="B31" s="216"/>
      <c r="C31" s="15"/>
      <c r="D31" s="17"/>
    </row>
    <row r="32" spans="1:4" ht="13.8" x14ac:dyDescent="0.25">
      <c r="A32" s="300" t="s">
        <v>129</v>
      </c>
      <c r="B32" s="216"/>
      <c r="C32" s="15"/>
      <c r="D32" s="17"/>
    </row>
    <row r="33" spans="1:4" ht="13.8" x14ac:dyDescent="0.25">
      <c r="A33" s="82" t="s">
        <v>130</v>
      </c>
      <c r="B33" s="216"/>
      <c r="C33" s="15"/>
      <c r="D33" s="17"/>
    </row>
    <row r="34" spans="1:4" ht="14.4" x14ac:dyDescent="0.25">
      <c r="A34" s="135" t="s">
        <v>131</v>
      </c>
      <c r="B34" s="219"/>
      <c r="C34" s="15"/>
      <c r="D34" s="17"/>
    </row>
    <row r="35" spans="1:4" ht="14.4" x14ac:dyDescent="0.25">
      <c r="A35" s="135"/>
      <c r="B35" s="219"/>
      <c r="C35" s="15"/>
      <c r="D35" s="17"/>
    </row>
    <row r="36" spans="1:4" ht="13.8" x14ac:dyDescent="0.25">
      <c r="A36" s="301" t="s">
        <v>138</v>
      </c>
      <c r="B36" s="218">
        <f>SUM(B37:B42)</f>
        <v>2000</v>
      </c>
      <c r="C36" s="218">
        <f t="shared" ref="C36:D36" si="0">SUM(C37:C42)</f>
        <v>123847</v>
      </c>
      <c r="D36" s="371">
        <f t="shared" si="0"/>
        <v>123543</v>
      </c>
    </row>
    <row r="37" spans="1:4" ht="13.8" x14ac:dyDescent="0.25">
      <c r="A37" s="82" t="s">
        <v>132</v>
      </c>
      <c r="B37" s="220"/>
      <c r="C37" s="15"/>
      <c r="D37" s="17"/>
    </row>
    <row r="38" spans="1:4" ht="13.8" x14ac:dyDescent="0.25">
      <c r="A38" s="81" t="s">
        <v>133</v>
      </c>
      <c r="B38" s="216"/>
      <c r="C38" s="15"/>
      <c r="D38" s="17"/>
    </row>
    <row r="39" spans="1:4" ht="13.8" x14ac:dyDescent="0.25">
      <c r="A39" s="82" t="s">
        <v>134</v>
      </c>
      <c r="B39" s="216"/>
      <c r="C39" s="15"/>
      <c r="D39" s="17"/>
    </row>
    <row r="40" spans="1:4" ht="13.8" x14ac:dyDescent="0.25">
      <c r="A40" s="81" t="s">
        <v>135</v>
      </c>
      <c r="B40" s="216"/>
      <c r="C40" s="15"/>
      <c r="D40" s="17"/>
    </row>
    <row r="41" spans="1:4" ht="13.8" x14ac:dyDescent="0.25">
      <c r="A41" s="81" t="s">
        <v>136</v>
      </c>
      <c r="B41" s="216"/>
      <c r="C41" s="15"/>
      <c r="D41" s="17">
        <v>1</v>
      </c>
    </row>
    <row r="42" spans="1:4" ht="14.4" thickBot="1" x14ac:dyDescent="0.3">
      <c r="A42" s="302" t="s">
        <v>137</v>
      </c>
      <c r="B42" s="231">
        <v>2000</v>
      </c>
      <c r="C42" s="350">
        <v>123847</v>
      </c>
      <c r="D42" s="351">
        <v>123542</v>
      </c>
    </row>
    <row r="43" spans="1:4" ht="15.75" customHeight="1" x14ac:dyDescent="0.25">
      <c r="A43" s="303"/>
      <c r="B43" s="143"/>
    </row>
    <row r="44" spans="1:4" ht="15.75" customHeight="1" x14ac:dyDescent="0.25">
      <c r="A44" s="303"/>
      <c r="B44" s="143"/>
    </row>
    <row r="45" spans="1:4" ht="15.75" customHeight="1" x14ac:dyDescent="0.25">
      <c r="A45" s="303"/>
      <c r="B45" s="143"/>
    </row>
    <row r="46" spans="1:4" ht="15.75" customHeight="1" x14ac:dyDescent="0.25">
      <c r="A46" s="303"/>
      <c r="B46" s="143"/>
    </row>
    <row r="47" spans="1:4" ht="15.75" customHeight="1" x14ac:dyDescent="0.25">
      <c r="A47" s="303"/>
      <c r="B47" s="143"/>
    </row>
    <row r="48" spans="1:4" ht="15.75" customHeight="1" x14ac:dyDescent="0.25">
      <c r="A48" s="303"/>
      <c r="B48" s="143"/>
    </row>
    <row r="49" spans="1:4" ht="13.8" x14ac:dyDescent="0.25">
      <c r="A49" s="304"/>
      <c r="B49" s="78"/>
    </row>
    <row r="50" spans="1:4" ht="14.4" thickBot="1" x14ac:dyDescent="0.3">
      <c r="A50" s="304"/>
      <c r="B50" s="58"/>
    </row>
    <row r="51" spans="1:4" ht="28.2" thickBot="1" x14ac:dyDescent="0.3">
      <c r="A51" s="305" t="s">
        <v>0</v>
      </c>
      <c r="B51" s="377" t="s">
        <v>237</v>
      </c>
      <c r="C51" s="295" t="s">
        <v>281</v>
      </c>
      <c r="D51" s="296" t="s">
        <v>292</v>
      </c>
    </row>
    <row r="52" spans="1:4" ht="13.8" x14ac:dyDescent="0.25">
      <c r="A52" s="308" t="s">
        <v>139</v>
      </c>
      <c r="B52" s="238"/>
      <c r="C52" s="56"/>
      <c r="D52" s="57"/>
    </row>
    <row r="53" spans="1:4" ht="15" customHeight="1" x14ac:dyDescent="0.3">
      <c r="A53" s="306" t="s">
        <v>141</v>
      </c>
      <c r="B53" s="233"/>
      <c r="C53" s="15"/>
      <c r="D53" s="17"/>
    </row>
    <row r="54" spans="1:4" ht="15" customHeight="1" x14ac:dyDescent="0.25">
      <c r="A54" s="306" t="s">
        <v>142</v>
      </c>
      <c r="B54" s="234"/>
      <c r="C54" s="15"/>
      <c r="D54" s="17"/>
    </row>
    <row r="55" spans="1:4" ht="15" customHeight="1" x14ac:dyDescent="0.25">
      <c r="A55" s="306" t="s">
        <v>143</v>
      </c>
      <c r="B55" s="234"/>
      <c r="C55" s="15"/>
      <c r="D55" s="17"/>
    </row>
    <row r="56" spans="1:4" ht="15" customHeight="1" x14ac:dyDescent="0.25">
      <c r="A56" s="82"/>
      <c r="B56" s="234"/>
      <c r="C56" s="15"/>
      <c r="D56" s="17"/>
    </row>
    <row r="57" spans="1:4" ht="15" customHeight="1" x14ac:dyDescent="0.25">
      <c r="A57" s="480" t="s">
        <v>140</v>
      </c>
      <c r="B57" s="235">
        <f>SUM(B58:B60)</f>
        <v>0</v>
      </c>
      <c r="C57" s="235">
        <f t="shared" ref="C57:D57" si="1">SUM(C58:C60)</f>
        <v>30000</v>
      </c>
      <c r="D57" s="372">
        <f t="shared" si="1"/>
        <v>30000</v>
      </c>
    </row>
    <row r="58" spans="1:4" ht="15" customHeight="1" x14ac:dyDescent="0.25">
      <c r="A58" s="479" t="s">
        <v>144</v>
      </c>
      <c r="B58" s="236"/>
      <c r="C58" s="352"/>
      <c r="D58" s="353"/>
    </row>
    <row r="59" spans="1:4" ht="15" customHeight="1" x14ac:dyDescent="0.25">
      <c r="A59" s="479" t="s">
        <v>145</v>
      </c>
      <c r="B59" s="237"/>
      <c r="C59" s="352"/>
      <c r="D59" s="353"/>
    </row>
    <row r="60" spans="1:4" ht="15" customHeight="1" x14ac:dyDescent="0.25">
      <c r="A60" s="306" t="s">
        <v>285</v>
      </c>
      <c r="B60" s="237"/>
      <c r="C60" s="352">
        <v>30000</v>
      </c>
      <c r="D60" s="353">
        <v>30000</v>
      </c>
    </row>
    <row r="61" spans="1:4" ht="15" customHeight="1" x14ac:dyDescent="0.25">
      <c r="A61" s="82"/>
      <c r="B61" s="237"/>
      <c r="C61" s="352"/>
      <c r="D61" s="353"/>
    </row>
    <row r="62" spans="1:4" ht="15" customHeight="1" x14ac:dyDescent="0.25">
      <c r="A62" s="488" t="s">
        <v>146</v>
      </c>
      <c r="B62" s="237"/>
      <c r="C62" s="15"/>
      <c r="D62" s="17"/>
    </row>
    <row r="63" spans="1:4" ht="13.8" x14ac:dyDescent="0.25">
      <c r="A63" s="487" t="s">
        <v>147</v>
      </c>
      <c r="B63" s="234"/>
      <c r="C63" s="15"/>
      <c r="D63" s="17"/>
    </row>
    <row r="64" spans="1:4" ht="14.4" x14ac:dyDescent="0.3">
      <c r="A64" s="135"/>
      <c r="B64" s="233"/>
      <c r="C64" s="15"/>
      <c r="D64" s="17"/>
    </row>
    <row r="65" spans="1:4" ht="13.8" x14ac:dyDescent="0.25">
      <c r="A65" s="309" t="s">
        <v>148</v>
      </c>
      <c r="B65" s="235">
        <f>SUM(B73,B72,B70,B69,B66)</f>
        <v>37744729</v>
      </c>
      <c r="C65" s="235">
        <f t="shared" ref="C65:D65" si="2">SUM(C73,C72,C70,C69,C66)</f>
        <v>38548729</v>
      </c>
      <c r="D65" s="372">
        <f t="shared" si="2"/>
        <v>24342171</v>
      </c>
    </row>
    <row r="66" spans="1:4" ht="15" customHeight="1" x14ac:dyDescent="0.3">
      <c r="A66" s="306" t="s">
        <v>149</v>
      </c>
      <c r="B66" s="233"/>
      <c r="C66" s="352"/>
      <c r="D66" s="353"/>
    </row>
    <row r="67" spans="1:4" ht="15" customHeight="1" x14ac:dyDescent="0.25">
      <c r="A67" s="307" t="s">
        <v>150</v>
      </c>
      <c r="B67" s="237"/>
      <c r="C67" s="352"/>
      <c r="D67" s="353"/>
    </row>
    <row r="68" spans="1:4" ht="15" customHeight="1" x14ac:dyDescent="0.25">
      <c r="A68" s="307" t="s">
        <v>151</v>
      </c>
      <c r="B68" s="234"/>
      <c r="C68" s="352"/>
      <c r="D68" s="353"/>
    </row>
    <row r="69" spans="1:4" ht="15" customHeight="1" x14ac:dyDescent="0.25">
      <c r="A69" s="306" t="s">
        <v>152</v>
      </c>
      <c r="B69" s="235"/>
      <c r="C69" s="352"/>
      <c r="D69" s="353"/>
    </row>
    <row r="70" spans="1:4" ht="15" customHeight="1" x14ac:dyDescent="0.3">
      <c r="A70" s="310" t="s">
        <v>153</v>
      </c>
      <c r="B70" s="232">
        <f>SUM(B71)</f>
        <v>134457</v>
      </c>
      <c r="C70" s="232">
        <f t="shared" ref="C70:D70" si="3">SUM(C71)</f>
        <v>134457</v>
      </c>
      <c r="D70" s="373">
        <f t="shared" si="3"/>
        <v>134457</v>
      </c>
    </row>
    <row r="71" spans="1:4" ht="15" customHeight="1" x14ac:dyDescent="0.25">
      <c r="A71" s="297" t="s">
        <v>154</v>
      </c>
      <c r="B71" s="232">
        <v>134457</v>
      </c>
      <c r="C71" s="356">
        <v>134457</v>
      </c>
      <c r="D71" s="357">
        <v>134457</v>
      </c>
    </row>
    <row r="72" spans="1:4" ht="15" customHeight="1" x14ac:dyDescent="0.3">
      <c r="A72" s="310" t="s">
        <v>155</v>
      </c>
      <c r="B72" s="237"/>
      <c r="C72" s="352"/>
      <c r="D72" s="353"/>
    </row>
    <row r="73" spans="1:4" ht="15" customHeight="1" x14ac:dyDescent="0.3">
      <c r="A73" s="306" t="s">
        <v>156</v>
      </c>
      <c r="B73" s="233">
        <v>37610272</v>
      </c>
      <c r="C73" s="358">
        <v>38414272</v>
      </c>
      <c r="D73" s="359">
        <v>24207714</v>
      </c>
    </row>
    <row r="74" spans="1:4" ht="15.75" customHeight="1" x14ac:dyDescent="0.25">
      <c r="A74" s="135"/>
      <c r="B74" s="234"/>
      <c r="C74" s="352"/>
      <c r="D74" s="353"/>
    </row>
    <row r="75" spans="1:4" ht="16.5" customHeight="1" thickBot="1" x14ac:dyDescent="0.3">
      <c r="A75" s="141"/>
      <c r="B75" s="239"/>
      <c r="C75" s="354"/>
      <c r="D75" s="355"/>
    </row>
    <row r="76" spans="1:4" ht="15.75" customHeight="1" thickBot="1" x14ac:dyDescent="0.3">
      <c r="A76" s="489" t="s">
        <v>157</v>
      </c>
      <c r="B76" s="240">
        <f>SUM(B10,B21,B36,B52,B57,B62,B65)</f>
        <v>37746729</v>
      </c>
      <c r="C76" s="240">
        <f t="shared" ref="C76:D76" si="4">SUM(C10,C21,C36,C52,C57,C62,C65)</f>
        <v>38702576</v>
      </c>
      <c r="D76" s="376">
        <f t="shared" si="4"/>
        <v>24495714</v>
      </c>
    </row>
    <row r="77" spans="1:4" ht="15.75" customHeight="1" x14ac:dyDescent="0.25">
      <c r="A77" s="143"/>
      <c r="B77" s="148"/>
    </row>
  </sheetData>
  <mergeCells count="2">
    <mergeCell ref="A1:B1"/>
    <mergeCell ref="A4:D4"/>
  </mergeCells>
  <pageMargins left="0.75" right="0.75" top="1" bottom="1" header="0.5" footer="0.5"/>
  <pageSetup paperSize="9" orientation="portrait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/>
  <dimension ref="A1:E45"/>
  <sheetViews>
    <sheetView topLeftCell="A4" workbookViewId="0">
      <selection activeCell="A16" sqref="A16"/>
    </sheetView>
  </sheetViews>
  <sheetFormatPr defaultColWidth="9.109375" defaultRowHeight="13.2" x14ac:dyDescent="0.25"/>
  <cols>
    <col min="1" max="1" width="45.21875" style="1" customWidth="1"/>
    <col min="2" max="2" width="14.6640625" style="1" customWidth="1"/>
    <col min="3" max="3" width="13.88671875" style="1" customWidth="1"/>
    <col min="4" max="4" width="13.109375" style="1" customWidth="1"/>
    <col min="5" max="16384" width="9.109375" style="1"/>
  </cols>
  <sheetData>
    <row r="1" spans="1:5" ht="15.6" x14ac:dyDescent="0.3">
      <c r="A1" s="425"/>
      <c r="B1" s="425"/>
      <c r="C1" s="3"/>
      <c r="D1" s="208" t="s">
        <v>274</v>
      </c>
      <c r="E1" s="208"/>
    </row>
    <row r="2" spans="1:5" ht="15.6" customHeight="1" x14ac:dyDescent="0.25">
      <c r="A2" s="3"/>
      <c r="B2" s="3"/>
      <c r="C2" s="3"/>
    </row>
    <row r="3" spans="1:5" ht="15.6" x14ac:dyDescent="0.25">
      <c r="A3" s="432" t="s">
        <v>307</v>
      </c>
      <c r="B3" s="432"/>
      <c r="C3" s="432"/>
      <c r="D3" s="432"/>
    </row>
    <row r="4" spans="1:5" ht="15.6" x14ac:dyDescent="0.25">
      <c r="A4" s="122"/>
      <c r="B4" s="59"/>
      <c r="C4" s="29"/>
    </row>
    <row r="5" spans="1:5" ht="14.4" thickBot="1" x14ac:dyDescent="0.3">
      <c r="A5" s="123"/>
      <c r="B5" s="155"/>
      <c r="C5" s="29"/>
      <c r="D5" s="155" t="s">
        <v>213</v>
      </c>
    </row>
    <row r="6" spans="1:5" ht="32.25" customHeight="1" thickBot="1" x14ac:dyDescent="0.3">
      <c r="A6" s="131" t="s">
        <v>0</v>
      </c>
      <c r="B6" s="241" t="s">
        <v>237</v>
      </c>
      <c r="C6" s="291" t="s">
        <v>281</v>
      </c>
      <c r="D6" s="292" t="s">
        <v>292</v>
      </c>
    </row>
    <row r="7" spans="1:5" ht="13.8" x14ac:dyDescent="0.25">
      <c r="A7" s="130" t="s">
        <v>19</v>
      </c>
      <c r="B7" s="242">
        <f>SUM(B8+B11+B12+B18+B19)</f>
        <v>134402024</v>
      </c>
      <c r="C7" s="242">
        <f t="shared" ref="C7:D7" si="0">SUM(C8+C11+C12+C18+C19)</f>
        <v>154976293</v>
      </c>
      <c r="D7" s="361">
        <f t="shared" si="0"/>
        <v>107273722</v>
      </c>
    </row>
    <row r="8" spans="1:5" ht="14.4" x14ac:dyDescent="0.3">
      <c r="A8" s="88" t="s">
        <v>78</v>
      </c>
      <c r="B8" s="243">
        <f>SUM(B9:B10)</f>
        <v>49478392</v>
      </c>
      <c r="C8" s="243">
        <f t="shared" ref="C8:D8" si="1">SUM(C9:C10)</f>
        <v>68559235</v>
      </c>
      <c r="D8" s="362">
        <f t="shared" si="1"/>
        <v>55754141</v>
      </c>
    </row>
    <row r="9" spans="1:5" ht="13.8" x14ac:dyDescent="0.25">
      <c r="A9" s="87" t="s">
        <v>79</v>
      </c>
      <c r="B9" s="244">
        <v>34568392</v>
      </c>
      <c r="C9" s="339">
        <v>53038356</v>
      </c>
      <c r="D9" s="340">
        <v>44339369</v>
      </c>
    </row>
    <row r="10" spans="1:5" ht="15.75" customHeight="1" x14ac:dyDescent="0.25">
      <c r="A10" s="84" t="s">
        <v>80</v>
      </c>
      <c r="B10" s="244">
        <v>14910000</v>
      </c>
      <c r="C10" s="339">
        <v>15520879</v>
      </c>
      <c r="D10" s="340">
        <v>11414772</v>
      </c>
    </row>
    <row r="11" spans="1:5" ht="14.4" x14ac:dyDescent="0.3">
      <c r="A11" s="88" t="s">
        <v>308</v>
      </c>
      <c r="B11" s="245">
        <v>6026085</v>
      </c>
      <c r="C11" s="341">
        <v>7369651</v>
      </c>
      <c r="D11" s="360">
        <v>5715227</v>
      </c>
    </row>
    <row r="12" spans="1:5" ht="15" customHeight="1" x14ac:dyDescent="0.3">
      <c r="A12" s="88" t="s">
        <v>81</v>
      </c>
      <c r="B12" s="243">
        <f>SUM(B13:B17)</f>
        <v>38278415</v>
      </c>
      <c r="C12" s="243">
        <f t="shared" ref="C12:D12" si="2">SUM(C13:C17)</f>
        <v>48274502</v>
      </c>
      <c r="D12" s="362">
        <f t="shared" si="2"/>
        <v>34582371</v>
      </c>
    </row>
    <row r="13" spans="1:5" ht="13.8" x14ac:dyDescent="0.25">
      <c r="A13" s="87" t="s">
        <v>82</v>
      </c>
      <c r="B13" s="246">
        <v>7500000</v>
      </c>
      <c r="C13" s="349">
        <v>13802691</v>
      </c>
      <c r="D13" s="340">
        <v>10431056</v>
      </c>
    </row>
    <row r="14" spans="1:5" ht="13.8" x14ac:dyDescent="0.25">
      <c r="A14" s="87" t="s">
        <v>83</v>
      </c>
      <c r="B14" s="244">
        <v>495000</v>
      </c>
      <c r="C14" s="339">
        <v>555000</v>
      </c>
      <c r="D14" s="340">
        <v>359224</v>
      </c>
    </row>
    <row r="15" spans="1:5" ht="13.8" x14ac:dyDescent="0.25">
      <c r="A15" s="84" t="s">
        <v>84</v>
      </c>
      <c r="B15" s="247">
        <v>21838582</v>
      </c>
      <c r="C15" s="339">
        <v>23571666</v>
      </c>
      <c r="D15" s="340">
        <v>17266888</v>
      </c>
    </row>
    <row r="16" spans="1:5" ht="13.8" x14ac:dyDescent="0.25">
      <c r="A16" s="84" t="s">
        <v>85</v>
      </c>
      <c r="B16" s="247"/>
      <c r="C16" s="339"/>
      <c r="D16" s="340"/>
    </row>
    <row r="17" spans="1:4" ht="13.8" x14ac:dyDescent="0.25">
      <c r="A17" s="84" t="s">
        <v>86</v>
      </c>
      <c r="B17" s="244">
        <v>8444833</v>
      </c>
      <c r="C17" s="339">
        <v>10345145</v>
      </c>
      <c r="D17" s="340">
        <v>6525203</v>
      </c>
    </row>
    <row r="18" spans="1:4" ht="14.4" x14ac:dyDescent="0.3">
      <c r="A18" s="86" t="s">
        <v>87</v>
      </c>
      <c r="B18" s="243">
        <v>21296000</v>
      </c>
      <c r="C18" s="341">
        <v>21296000</v>
      </c>
      <c r="D18" s="360">
        <v>9133269</v>
      </c>
    </row>
    <row r="19" spans="1:4" ht="14.4" x14ac:dyDescent="0.3">
      <c r="A19" s="88" t="s">
        <v>88</v>
      </c>
      <c r="B19" s="243">
        <f>SUM(B20:B24)</f>
        <v>19323132</v>
      </c>
      <c r="C19" s="243">
        <f t="shared" ref="C19:D19" si="3">SUM(C20:C24)</f>
        <v>9476905</v>
      </c>
      <c r="D19" s="362">
        <f t="shared" si="3"/>
        <v>2088714</v>
      </c>
    </row>
    <row r="20" spans="1:4" ht="13.8" x14ac:dyDescent="0.25">
      <c r="A20" s="84" t="s">
        <v>89</v>
      </c>
      <c r="B20" s="246"/>
      <c r="C20" s="339">
        <v>2738475</v>
      </c>
      <c r="D20" s="340">
        <v>855783</v>
      </c>
    </row>
    <row r="21" spans="1:4" ht="13.8" x14ac:dyDescent="0.25">
      <c r="A21" s="84" t="s">
        <v>165</v>
      </c>
      <c r="B21" s="246">
        <v>2149123</v>
      </c>
      <c r="C21" s="339">
        <v>2149123</v>
      </c>
      <c r="D21" s="340">
        <v>1067931</v>
      </c>
    </row>
    <row r="22" spans="1:4" ht="13.8" x14ac:dyDescent="0.25">
      <c r="A22" s="84" t="s">
        <v>90</v>
      </c>
      <c r="B22" s="248">
        <v>300000</v>
      </c>
      <c r="C22" s="339">
        <v>300000</v>
      </c>
      <c r="D22" s="340">
        <v>150000</v>
      </c>
    </row>
    <row r="23" spans="1:4" ht="13.8" x14ac:dyDescent="0.25">
      <c r="A23" s="84" t="s">
        <v>91</v>
      </c>
      <c r="B23" s="246"/>
      <c r="C23" s="339">
        <v>15000</v>
      </c>
      <c r="D23" s="340">
        <v>15000</v>
      </c>
    </row>
    <row r="24" spans="1:4" ht="13.8" x14ac:dyDescent="0.25">
      <c r="A24" s="84" t="s">
        <v>92</v>
      </c>
      <c r="B24" s="248">
        <v>16874009</v>
      </c>
      <c r="C24" s="339">
        <v>4274307</v>
      </c>
      <c r="D24" s="340"/>
    </row>
    <row r="25" spans="1:4" ht="13.8" x14ac:dyDescent="0.25">
      <c r="A25" s="84"/>
      <c r="B25" s="244"/>
      <c r="C25" s="339"/>
      <c r="D25" s="340"/>
    </row>
    <row r="26" spans="1:4" ht="13.8" x14ac:dyDescent="0.25">
      <c r="A26" s="85" t="s">
        <v>26</v>
      </c>
      <c r="B26" s="249">
        <f>SUM(B27+B31)</f>
        <v>37326904</v>
      </c>
      <c r="C26" s="249">
        <f t="shared" ref="C26:D26" si="4">SUM(C27+C31)</f>
        <v>101396591</v>
      </c>
      <c r="D26" s="363">
        <f t="shared" si="4"/>
        <v>5009861</v>
      </c>
    </row>
    <row r="27" spans="1:4" ht="14.4" x14ac:dyDescent="0.3">
      <c r="A27" s="88" t="s">
        <v>93</v>
      </c>
      <c r="B27" s="250">
        <f>SUM(B28:B30)</f>
        <v>3175000</v>
      </c>
      <c r="C27" s="250">
        <f t="shared" ref="C27:D27" si="5">SUM(C28:C30)</f>
        <v>4681446</v>
      </c>
      <c r="D27" s="364">
        <f t="shared" si="5"/>
        <v>1546436</v>
      </c>
    </row>
    <row r="28" spans="1:4" ht="13.8" x14ac:dyDescent="0.25">
      <c r="A28" s="84" t="s">
        <v>95</v>
      </c>
      <c r="B28" s="251"/>
      <c r="C28" s="349">
        <v>700000</v>
      </c>
      <c r="D28" s="340">
        <v>700000</v>
      </c>
    </row>
    <row r="29" spans="1:4" ht="15.75" customHeight="1" x14ac:dyDescent="0.25">
      <c r="A29" s="84" t="s">
        <v>97</v>
      </c>
      <c r="B29" s="246">
        <v>2500000</v>
      </c>
      <c r="C29" s="349">
        <v>3134994</v>
      </c>
      <c r="D29" s="340">
        <v>666482</v>
      </c>
    </row>
    <row r="30" spans="1:4" ht="13.8" x14ac:dyDescent="0.25">
      <c r="A30" s="87" t="s">
        <v>98</v>
      </c>
      <c r="B30" s="244">
        <v>675000</v>
      </c>
      <c r="C30" s="339">
        <v>846452</v>
      </c>
      <c r="D30" s="340">
        <v>179954</v>
      </c>
    </row>
    <row r="31" spans="1:4" ht="16.5" customHeight="1" x14ac:dyDescent="0.3">
      <c r="A31" s="88" t="s">
        <v>99</v>
      </c>
      <c r="B31" s="245">
        <f>SUM(B32:B35)</f>
        <v>34151904</v>
      </c>
      <c r="C31" s="245">
        <f t="shared" ref="C31:D31" si="6">SUM(C32:C35)</f>
        <v>96715145</v>
      </c>
      <c r="D31" s="365">
        <f t="shared" si="6"/>
        <v>3463425</v>
      </c>
    </row>
    <row r="32" spans="1:4" ht="15" customHeight="1" x14ac:dyDescent="0.25">
      <c r="A32" s="87" t="s">
        <v>100</v>
      </c>
      <c r="B32" s="246">
        <v>26889058</v>
      </c>
      <c r="C32" s="339">
        <v>76153658</v>
      </c>
      <c r="D32" s="340">
        <v>2727106</v>
      </c>
    </row>
    <row r="33" spans="1:4" ht="13.8" x14ac:dyDescent="0.25">
      <c r="A33" s="87" t="s">
        <v>101</v>
      </c>
      <c r="B33" s="252"/>
      <c r="C33" s="342"/>
      <c r="D33" s="340"/>
    </row>
    <row r="34" spans="1:4" ht="15" customHeight="1" x14ac:dyDescent="0.25">
      <c r="A34" s="87" t="s">
        <v>102</v>
      </c>
      <c r="B34" s="253"/>
      <c r="C34" s="339"/>
      <c r="D34" s="340"/>
    </row>
    <row r="35" spans="1:4" ht="15.75" customHeight="1" x14ac:dyDescent="0.25">
      <c r="A35" s="87" t="s">
        <v>103</v>
      </c>
      <c r="B35" s="248">
        <v>7262846</v>
      </c>
      <c r="C35" s="339">
        <v>20561487</v>
      </c>
      <c r="D35" s="340">
        <v>736319</v>
      </c>
    </row>
    <row r="36" spans="1:4" ht="15.75" customHeight="1" x14ac:dyDescent="0.3">
      <c r="A36" s="88" t="s">
        <v>171</v>
      </c>
      <c r="B36" s="245"/>
      <c r="C36" s="339"/>
      <c r="D36" s="340"/>
    </row>
    <row r="37" spans="1:4" ht="15.75" customHeight="1" x14ac:dyDescent="0.25">
      <c r="A37" s="87"/>
      <c r="B37" s="248"/>
      <c r="C37" s="339"/>
      <c r="D37" s="340"/>
    </row>
    <row r="38" spans="1:4" ht="13.8" x14ac:dyDescent="0.25">
      <c r="A38" s="84"/>
      <c r="B38" s="248"/>
      <c r="C38" s="339"/>
      <c r="D38" s="340"/>
    </row>
    <row r="39" spans="1:4" ht="18" customHeight="1" x14ac:dyDescent="0.25">
      <c r="A39" s="129" t="s">
        <v>104</v>
      </c>
      <c r="B39" s="249">
        <f>SUM(B40)</f>
        <v>41259259</v>
      </c>
      <c r="C39" s="249">
        <f t="shared" ref="C39:D39" si="7">SUM(C40)</f>
        <v>42276040</v>
      </c>
      <c r="D39" s="363">
        <f t="shared" si="7"/>
        <v>28069482</v>
      </c>
    </row>
    <row r="40" spans="1:4" ht="15.75" customHeight="1" x14ac:dyDescent="0.3">
      <c r="A40" s="88" t="s">
        <v>105</v>
      </c>
      <c r="B40" s="245">
        <f>SUM(B41:B44)</f>
        <v>41259259</v>
      </c>
      <c r="C40" s="245">
        <f t="shared" ref="C40:D40" si="8">SUM(C41:C44)</f>
        <v>42276040</v>
      </c>
      <c r="D40" s="365">
        <f t="shared" si="8"/>
        <v>28069482</v>
      </c>
    </row>
    <row r="41" spans="1:4" ht="17.25" customHeight="1" x14ac:dyDescent="0.3">
      <c r="A41" s="87" t="s">
        <v>106</v>
      </c>
      <c r="B41" s="246"/>
      <c r="C41" s="345"/>
      <c r="D41" s="340"/>
    </row>
    <row r="42" spans="1:4" ht="18" customHeight="1" x14ac:dyDescent="0.3">
      <c r="A42" s="87" t="s">
        <v>107</v>
      </c>
      <c r="B42" s="254"/>
      <c r="C42" s="346"/>
      <c r="D42" s="340"/>
    </row>
    <row r="43" spans="1:4" ht="18" customHeight="1" x14ac:dyDescent="0.3">
      <c r="A43" s="87" t="s">
        <v>223</v>
      </c>
      <c r="B43" s="246">
        <v>3648987</v>
      </c>
      <c r="C43" s="367">
        <v>3861768</v>
      </c>
      <c r="D43" s="340">
        <v>3861768</v>
      </c>
    </row>
    <row r="44" spans="1:4" ht="16.5" customHeight="1" thickBot="1" x14ac:dyDescent="0.3">
      <c r="A44" s="255" t="s">
        <v>224</v>
      </c>
      <c r="B44" s="256">
        <v>37610272</v>
      </c>
      <c r="C44" s="347">
        <v>38414272</v>
      </c>
      <c r="D44" s="348">
        <v>24207714</v>
      </c>
    </row>
    <row r="45" spans="1:4" ht="20.25" customHeight="1" thickBot="1" x14ac:dyDescent="0.35">
      <c r="A45" s="179" t="s">
        <v>108</v>
      </c>
      <c r="B45" s="257">
        <f>SUM(B7+B26+B39)</f>
        <v>212988187</v>
      </c>
      <c r="C45" s="257">
        <f t="shared" ref="C45:D45" si="9">SUM(C7+C26+C39)</f>
        <v>298648924</v>
      </c>
      <c r="D45" s="366">
        <f t="shared" si="9"/>
        <v>140353065</v>
      </c>
    </row>
  </sheetData>
  <mergeCells count="2">
    <mergeCell ref="A1:B1"/>
    <mergeCell ref="A3:D3"/>
  </mergeCells>
  <phoneticPr fontId="1" type="noConversion"/>
  <pageMargins left="0.75" right="0.75" top="1" bottom="1" header="0.5" footer="0.5"/>
  <pageSetup paperSize="9" orientation="portrait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4"/>
  <dimension ref="A1:E42"/>
  <sheetViews>
    <sheetView topLeftCell="A19" workbookViewId="0">
      <selection activeCell="A12" sqref="A12"/>
    </sheetView>
  </sheetViews>
  <sheetFormatPr defaultColWidth="9.109375" defaultRowHeight="13.2" x14ac:dyDescent="0.25"/>
  <cols>
    <col min="1" max="1" width="46" style="1" customWidth="1"/>
    <col min="2" max="2" width="14.109375" style="1" customWidth="1"/>
    <col min="3" max="3" width="13.6640625" style="1" customWidth="1"/>
    <col min="4" max="4" width="14.21875" style="1" customWidth="1"/>
    <col min="5" max="16384" width="9.109375" style="1"/>
  </cols>
  <sheetData>
    <row r="1" spans="1:5" ht="15.6" x14ac:dyDescent="0.3">
      <c r="A1" s="425"/>
      <c r="B1" s="425"/>
      <c r="C1" s="3"/>
      <c r="D1" s="208" t="s">
        <v>273</v>
      </c>
      <c r="E1" s="208"/>
    </row>
    <row r="2" spans="1:5" ht="15.6" x14ac:dyDescent="0.25">
      <c r="A2" s="432" t="s">
        <v>238</v>
      </c>
      <c r="B2" s="432"/>
      <c r="C2" s="432"/>
      <c r="D2" s="432"/>
    </row>
    <row r="3" spans="1:5" ht="14.4" thickBot="1" x14ac:dyDescent="0.3">
      <c r="A3" s="123"/>
      <c r="B3" s="155"/>
      <c r="C3" s="29"/>
      <c r="D3" s="155" t="s">
        <v>213</v>
      </c>
    </row>
    <row r="4" spans="1:5" ht="32.25" customHeight="1" thickBot="1" x14ac:dyDescent="0.3">
      <c r="A4" s="131" t="s">
        <v>0</v>
      </c>
      <c r="B4" s="241" t="s">
        <v>237</v>
      </c>
      <c r="C4" s="294" t="s">
        <v>281</v>
      </c>
      <c r="D4" s="292" t="s">
        <v>292</v>
      </c>
    </row>
    <row r="5" spans="1:5" ht="19.5" customHeight="1" x14ac:dyDescent="0.25">
      <c r="A5" s="130" t="s">
        <v>19</v>
      </c>
      <c r="B5" s="242">
        <f>SUM(B6+B9+B10+B16+B17)</f>
        <v>99830295</v>
      </c>
      <c r="C5" s="242">
        <f t="shared" ref="C5:D5" si="0">SUM(C6+C9+C10+C16+C17)</f>
        <v>119448717</v>
      </c>
      <c r="D5" s="361">
        <f t="shared" si="0"/>
        <v>84435500</v>
      </c>
    </row>
    <row r="6" spans="1:5" ht="18" customHeight="1" x14ac:dyDescent="0.3">
      <c r="A6" s="88" t="s">
        <v>78</v>
      </c>
      <c r="B6" s="243">
        <f>SUM(B7+B8)</f>
        <v>27432620</v>
      </c>
      <c r="C6" s="243">
        <f t="shared" ref="C6:D6" si="1">SUM(C7+C8)</f>
        <v>46327001</v>
      </c>
      <c r="D6" s="362">
        <f t="shared" si="1"/>
        <v>38737263</v>
      </c>
    </row>
    <row r="7" spans="1:5" ht="13.8" x14ac:dyDescent="0.25">
      <c r="A7" s="87" t="s">
        <v>79</v>
      </c>
      <c r="B7" s="244">
        <v>12580620</v>
      </c>
      <c r="C7" s="339">
        <v>30996730</v>
      </c>
      <c r="D7" s="340">
        <v>27513099</v>
      </c>
    </row>
    <row r="8" spans="1:5" ht="15.75" customHeight="1" x14ac:dyDescent="0.25">
      <c r="A8" s="84" t="s">
        <v>80</v>
      </c>
      <c r="B8" s="244">
        <v>14852000</v>
      </c>
      <c r="C8" s="339">
        <v>15330271</v>
      </c>
      <c r="D8" s="340">
        <v>11224164</v>
      </c>
    </row>
    <row r="9" spans="1:5" ht="14.4" x14ac:dyDescent="0.3">
      <c r="A9" s="88" t="s">
        <v>309</v>
      </c>
      <c r="B9" s="245">
        <v>3026085</v>
      </c>
      <c r="C9" s="341">
        <v>4126085</v>
      </c>
      <c r="D9" s="360">
        <v>3522890</v>
      </c>
    </row>
    <row r="10" spans="1:5" ht="15" customHeight="1" x14ac:dyDescent="0.3">
      <c r="A10" s="88" t="s">
        <v>81</v>
      </c>
      <c r="B10" s="243">
        <f>SUM(B11:B15)</f>
        <v>28752458</v>
      </c>
      <c r="C10" s="243">
        <f t="shared" ref="C10:D10" si="2">SUM(C11:C15)</f>
        <v>38222726</v>
      </c>
      <c r="D10" s="362">
        <f t="shared" si="2"/>
        <v>30953364</v>
      </c>
    </row>
    <row r="11" spans="1:5" ht="13.8" x14ac:dyDescent="0.25">
      <c r="A11" s="87" t="s">
        <v>82</v>
      </c>
      <c r="B11" s="246">
        <v>3490000</v>
      </c>
      <c r="C11" s="349">
        <v>9661643</v>
      </c>
      <c r="D11" s="340">
        <v>9567591</v>
      </c>
    </row>
    <row r="12" spans="1:5" ht="13.8" x14ac:dyDescent="0.25">
      <c r="A12" s="87" t="s">
        <v>83</v>
      </c>
      <c r="B12" s="244">
        <v>345000</v>
      </c>
      <c r="C12" s="339">
        <v>385000</v>
      </c>
      <c r="D12" s="340">
        <v>229085</v>
      </c>
    </row>
    <row r="13" spans="1:5" ht="13.8" x14ac:dyDescent="0.25">
      <c r="A13" s="84" t="s">
        <v>84</v>
      </c>
      <c r="B13" s="247">
        <v>18976625</v>
      </c>
      <c r="C13" s="339">
        <v>20334938</v>
      </c>
      <c r="D13" s="340">
        <v>15284886</v>
      </c>
    </row>
    <row r="14" spans="1:5" ht="13.8" x14ac:dyDescent="0.25">
      <c r="A14" s="84" t="s">
        <v>85</v>
      </c>
      <c r="B14" s="247"/>
      <c r="C14" s="339"/>
      <c r="D14" s="340"/>
    </row>
    <row r="15" spans="1:5" ht="13.8" x14ac:dyDescent="0.25">
      <c r="A15" s="84" t="s">
        <v>86</v>
      </c>
      <c r="B15" s="244">
        <v>5940833</v>
      </c>
      <c r="C15" s="339">
        <v>7841145</v>
      </c>
      <c r="D15" s="340">
        <v>5871802</v>
      </c>
    </row>
    <row r="16" spans="1:5" ht="14.4" x14ac:dyDescent="0.3">
      <c r="A16" s="86" t="s">
        <v>87</v>
      </c>
      <c r="B16" s="243">
        <v>21296000</v>
      </c>
      <c r="C16" s="341">
        <v>21296000</v>
      </c>
      <c r="D16" s="360">
        <v>9133269</v>
      </c>
    </row>
    <row r="17" spans="1:4" ht="14.4" x14ac:dyDescent="0.3">
      <c r="A17" s="88" t="s">
        <v>88</v>
      </c>
      <c r="B17" s="243">
        <f>SUM(B18:B22)</f>
        <v>19323132</v>
      </c>
      <c r="C17" s="243">
        <f>SUM(C18:C22)</f>
        <v>9476905</v>
      </c>
      <c r="D17" s="362">
        <f t="shared" ref="D17" si="3">SUM(D18:D22)</f>
        <v>2088714</v>
      </c>
    </row>
    <row r="18" spans="1:4" ht="13.8" x14ac:dyDescent="0.25">
      <c r="A18" s="84" t="s">
        <v>89</v>
      </c>
      <c r="B18" s="244"/>
      <c r="C18" s="339">
        <v>2738475</v>
      </c>
      <c r="D18" s="340">
        <v>855783</v>
      </c>
    </row>
    <row r="19" spans="1:4" ht="13.8" x14ac:dyDescent="0.25">
      <c r="A19" s="84" t="s">
        <v>165</v>
      </c>
      <c r="B19" s="244">
        <v>2149123</v>
      </c>
      <c r="C19" s="339">
        <v>2149123</v>
      </c>
      <c r="D19" s="340">
        <v>1067931</v>
      </c>
    </row>
    <row r="20" spans="1:4" ht="13.8" x14ac:dyDescent="0.25">
      <c r="A20" s="84" t="s">
        <v>90</v>
      </c>
      <c r="B20" s="247">
        <v>300000</v>
      </c>
      <c r="C20" s="339">
        <v>300000</v>
      </c>
      <c r="D20" s="340">
        <v>150000</v>
      </c>
    </row>
    <row r="21" spans="1:4" ht="13.8" x14ac:dyDescent="0.25">
      <c r="A21" s="84" t="s">
        <v>91</v>
      </c>
      <c r="B21" s="244"/>
      <c r="C21" s="339">
        <v>15000</v>
      </c>
      <c r="D21" s="340">
        <v>15000</v>
      </c>
    </row>
    <row r="22" spans="1:4" ht="13.8" x14ac:dyDescent="0.25">
      <c r="A22" s="84" t="s">
        <v>92</v>
      </c>
      <c r="B22" s="247">
        <v>16874009</v>
      </c>
      <c r="C22" s="339">
        <v>4274307</v>
      </c>
      <c r="D22" s="340"/>
    </row>
    <row r="23" spans="1:4" ht="13.8" x14ac:dyDescent="0.25">
      <c r="A23" s="84"/>
      <c r="B23" s="244"/>
      <c r="C23" s="339"/>
      <c r="D23" s="340"/>
    </row>
    <row r="24" spans="1:4" ht="13.8" x14ac:dyDescent="0.25">
      <c r="A24" s="85" t="s">
        <v>26</v>
      </c>
      <c r="B24" s="249">
        <f>SUM(B25+B29)</f>
        <v>34151904</v>
      </c>
      <c r="C24" s="249">
        <f t="shared" ref="C24:D24" si="4">SUM(C25+C29)</f>
        <v>98221591</v>
      </c>
      <c r="D24" s="363">
        <f t="shared" si="4"/>
        <v>4969871</v>
      </c>
    </row>
    <row r="25" spans="1:4" ht="14.4" x14ac:dyDescent="0.3">
      <c r="A25" s="88" t="s">
        <v>93</v>
      </c>
      <c r="B25" s="250">
        <f>SUM(B26:B28)</f>
        <v>0</v>
      </c>
      <c r="C25" s="250">
        <f t="shared" ref="C25:D25" si="5">SUM(C26:C28)</f>
        <v>1506446</v>
      </c>
      <c r="D25" s="364">
        <f t="shared" si="5"/>
        <v>1506446</v>
      </c>
    </row>
    <row r="26" spans="1:4" ht="13.8" x14ac:dyDescent="0.25">
      <c r="A26" s="84" t="s">
        <v>95</v>
      </c>
      <c r="B26" s="251"/>
      <c r="C26" s="349">
        <v>700000</v>
      </c>
      <c r="D26" s="340">
        <v>700000</v>
      </c>
    </row>
    <row r="27" spans="1:4" ht="15" customHeight="1" x14ac:dyDescent="0.25">
      <c r="A27" s="84" t="s">
        <v>97</v>
      </c>
      <c r="B27" s="246"/>
      <c r="C27" s="349">
        <v>634994</v>
      </c>
      <c r="D27" s="340">
        <v>634994</v>
      </c>
    </row>
    <row r="28" spans="1:4" ht="13.8" x14ac:dyDescent="0.25">
      <c r="A28" s="87" t="s">
        <v>98</v>
      </c>
      <c r="B28" s="244"/>
      <c r="C28" s="339">
        <v>171452</v>
      </c>
      <c r="D28" s="340">
        <v>171452</v>
      </c>
    </row>
    <row r="29" spans="1:4" ht="16.5" customHeight="1" x14ac:dyDescent="0.3">
      <c r="A29" s="88" t="s">
        <v>99</v>
      </c>
      <c r="B29" s="245">
        <f>SUM(B30:B33)</f>
        <v>34151904</v>
      </c>
      <c r="C29" s="245">
        <f t="shared" ref="C29:D29" si="6">SUM(C30:C33)</f>
        <v>96715145</v>
      </c>
      <c r="D29" s="365">
        <f t="shared" si="6"/>
        <v>3463425</v>
      </c>
    </row>
    <row r="30" spans="1:4" ht="18" customHeight="1" x14ac:dyDescent="0.25">
      <c r="A30" s="87" t="s">
        <v>100</v>
      </c>
      <c r="B30" s="246">
        <v>26889058</v>
      </c>
      <c r="C30" s="339">
        <v>76153658</v>
      </c>
      <c r="D30" s="340">
        <v>2727106</v>
      </c>
    </row>
    <row r="31" spans="1:4" ht="18" customHeight="1" x14ac:dyDescent="0.25">
      <c r="A31" s="87" t="s">
        <v>101</v>
      </c>
      <c r="B31" s="252"/>
      <c r="C31" s="342"/>
      <c r="D31" s="340"/>
    </row>
    <row r="32" spans="1:4" ht="15.75" customHeight="1" x14ac:dyDescent="0.25">
      <c r="A32" s="87" t="s">
        <v>102</v>
      </c>
      <c r="B32" s="253"/>
      <c r="C32" s="339"/>
      <c r="D32" s="340"/>
    </row>
    <row r="33" spans="1:4" ht="15.75" customHeight="1" x14ac:dyDescent="0.25">
      <c r="A33" s="87" t="s">
        <v>103</v>
      </c>
      <c r="B33" s="248">
        <v>7262846</v>
      </c>
      <c r="C33" s="339">
        <v>20561487</v>
      </c>
      <c r="D33" s="340">
        <v>736319</v>
      </c>
    </row>
    <row r="34" spans="1:4" s="144" customFormat="1" ht="15.75" customHeight="1" x14ac:dyDescent="0.3">
      <c r="A34" s="88" t="s">
        <v>171</v>
      </c>
      <c r="B34" s="245"/>
      <c r="C34" s="341"/>
      <c r="D34" s="360"/>
    </row>
    <row r="35" spans="1:4" ht="15" customHeight="1" x14ac:dyDescent="0.25">
      <c r="A35" s="84"/>
      <c r="B35" s="248"/>
      <c r="C35" s="339"/>
      <c r="D35" s="340"/>
    </row>
    <row r="36" spans="1:4" ht="18" customHeight="1" x14ac:dyDescent="0.25">
      <c r="A36" s="129" t="s">
        <v>104</v>
      </c>
      <c r="B36" s="249">
        <f>SUM(B37)</f>
        <v>41259259</v>
      </c>
      <c r="C36" s="249">
        <f t="shared" ref="C36:D36" si="7">SUM(C37)</f>
        <v>42276040</v>
      </c>
      <c r="D36" s="363">
        <f t="shared" si="7"/>
        <v>28069482</v>
      </c>
    </row>
    <row r="37" spans="1:4" ht="15.75" customHeight="1" x14ac:dyDescent="0.3">
      <c r="A37" s="88" t="s">
        <v>105</v>
      </c>
      <c r="B37" s="245">
        <f>SUM(B38:B41)</f>
        <v>41259259</v>
      </c>
      <c r="C37" s="245">
        <f t="shared" ref="C37:D37" si="8">SUM(C38:C41)</f>
        <v>42276040</v>
      </c>
      <c r="D37" s="365">
        <f t="shared" si="8"/>
        <v>28069482</v>
      </c>
    </row>
    <row r="38" spans="1:4" ht="17.25" customHeight="1" x14ac:dyDescent="0.3">
      <c r="A38" s="87" t="s">
        <v>106</v>
      </c>
      <c r="B38" s="246"/>
      <c r="C38" s="345"/>
      <c r="D38" s="340"/>
    </row>
    <row r="39" spans="1:4" ht="18" customHeight="1" x14ac:dyDescent="0.3">
      <c r="A39" s="87" t="s">
        <v>107</v>
      </c>
      <c r="B39" s="254"/>
      <c r="C39" s="346"/>
      <c r="D39" s="340"/>
    </row>
    <row r="40" spans="1:4" ht="18" customHeight="1" x14ac:dyDescent="0.25">
      <c r="A40" s="87" t="s">
        <v>223</v>
      </c>
      <c r="B40" s="246">
        <v>3648987</v>
      </c>
      <c r="C40" s="349">
        <v>3861768</v>
      </c>
      <c r="D40" s="340">
        <v>3861768</v>
      </c>
    </row>
    <row r="41" spans="1:4" ht="16.5" customHeight="1" thickBot="1" x14ac:dyDescent="0.3">
      <c r="A41" s="255" t="s">
        <v>224</v>
      </c>
      <c r="B41" s="256">
        <v>37610272</v>
      </c>
      <c r="C41" s="347">
        <v>38414272</v>
      </c>
      <c r="D41" s="348">
        <v>24207714</v>
      </c>
    </row>
    <row r="42" spans="1:4" ht="20.25" customHeight="1" thickBot="1" x14ac:dyDescent="0.35">
      <c r="A42" s="179" t="s">
        <v>108</v>
      </c>
      <c r="B42" s="257">
        <f>SUM(B5+B24+B36)</f>
        <v>175241458</v>
      </c>
      <c r="C42" s="257">
        <f t="shared" ref="C42:D42" si="9">SUM(C5+C24+C36)</f>
        <v>259946348</v>
      </c>
      <c r="D42" s="366">
        <f t="shared" si="9"/>
        <v>117474853</v>
      </c>
    </row>
  </sheetData>
  <mergeCells count="2">
    <mergeCell ref="A1:B1"/>
    <mergeCell ref="A2:D2"/>
  </mergeCells>
  <pageMargins left="0.75" right="0.75" top="1" bottom="1" header="0.5" footer="0.5"/>
  <pageSetup paperSize="9" orientation="portrait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5"/>
  <dimension ref="A1:E43"/>
  <sheetViews>
    <sheetView workbookViewId="0">
      <selection activeCell="A14" sqref="A14"/>
    </sheetView>
  </sheetViews>
  <sheetFormatPr defaultColWidth="9.109375" defaultRowHeight="13.2" x14ac:dyDescent="0.25"/>
  <cols>
    <col min="1" max="1" width="46.5546875" style="1" customWidth="1"/>
    <col min="2" max="2" width="13.77734375" style="1" customWidth="1"/>
    <col min="3" max="3" width="13.109375" style="1" customWidth="1"/>
    <col min="4" max="4" width="14.109375" style="1" customWidth="1"/>
    <col min="5" max="16384" width="9.109375" style="1"/>
  </cols>
  <sheetData>
    <row r="1" spans="1:5" ht="15.6" x14ac:dyDescent="0.3">
      <c r="A1" s="425"/>
      <c r="B1" s="425"/>
      <c r="C1" s="3"/>
      <c r="D1" s="208" t="s">
        <v>272</v>
      </c>
      <c r="E1" s="208"/>
    </row>
    <row r="2" spans="1:5" ht="15.6" x14ac:dyDescent="0.25">
      <c r="A2" s="122"/>
      <c r="B2" s="59"/>
      <c r="C2" s="29"/>
    </row>
    <row r="3" spans="1:5" ht="15.6" x14ac:dyDescent="0.25">
      <c r="A3" s="432" t="s">
        <v>239</v>
      </c>
      <c r="B3" s="432"/>
      <c r="C3" s="432"/>
      <c r="D3" s="432"/>
    </row>
    <row r="4" spans="1:5" ht="14.4" thickBot="1" x14ac:dyDescent="0.3">
      <c r="A4" s="123"/>
      <c r="B4" s="155"/>
      <c r="C4" s="29"/>
      <c r="D4" s="155" t="s">
        <v>214</v>
      </c>
    </row>
    <row r="5" spans="1:5" ht="28.2" thickBot="1" x14ac:dyDescent="0.3">
      <c r="A5" s="131" t="s">
        <v>0</v>
      </c>
      <c r="B5" s="241" t="s">
        <v>237</v>
      </c>
      <c r="C5" s="291" t="s">
        <v>281</v>
      </c>
      <c r="D5" s="292" t="s">
        <v>292</v>
      </c>
    </row>
    <row r="6" spans="1:5" ht="15.6" x14ac:dyDescent="0.3">
      <c r="A6" s="130" t="s">
        <v>19</v>
      </c>
      <c r="B6" s="258">
        <f>SUM(B7+B10+B11+B17+B18)</f>
        <v>34571729</v>
      </c>
      <c r="C6" s="258">
        <f t="shared" ref="C6:D6" si="0">SUM(C7+C10+C11+C17+C18)</f>
        <v>35527576</v>
      </c>
      <c r="D6" s="375">
        <f t="shared" si="0"/>
        <v>22838222</v>
      </c>
    </row>
    <row r="7" spans="1:5" ht="14.4" x14ac:dyDescent="0.3">
      <c r="A7" s="88" t="s">
        <v>78</v>
      </c>
      <c r="B7" s="243">
        <f>SUM(B8:B9)</f>
        <v>22045772</v>
      </c>
      <c r="C7" s="243">
        <f t="shared" ref="C7:D7" si="1">SUM(C8:C9)</f>
        <v>22232234</v>
      </c>
      <c r="D7" s="362">
        <f t="shared" si="1"/>
        <v>17016878</v>
      </c>
    </row>
    <row r="8" spans="1:5" ht="13.8" x14ac:dyDescent="0.25">
      <c r="A8" s="87" t="s">
        <v>79</v>
      </c>
      <c r="B8" s="244">
        <v>21987772</v>
      </c>
      <c r="C8" s="339">
        <v>22041626</v>
      </c>
      <c r="D8" s="340">
        <v>16826270</v>
      </c>
    </row>
    <row r="9" spans="1:5" ht="15.75" customHeight="1" x14ac:dyDescent="0.25">
      <c r="A9" s="84" t="s">
        <v>80</v>
      </c>
      <c r="B9" s="244">
        <v>58000</v>
      </c>
      <c r="C9" s="339">
        <v>190608</v>
      </c>
      <c r="D9" s="340">
        <v>190608</v>
      </c>
    </row>
    <row r="10" spans="1:5" ht="14.4" x14ac:dyDescent="0.3">
      <c r="A10" s="88" t="s">
        <v>309</v>
      </c>
      <c r="B10" s="245">
        <v>3000000</v>
      </c>
      <c r="C10" s="341">
        <v>3243566</v>
      </c>
      <c r="D10" s="360">
        <v>2192337</v>
      </c>
    </row>
    <row r="11" spans="1:5" ht="15" customHeight="1" x14ac:dyDescent="0.3">
      <c r="A11" s="88" t="s">
        <v>81</v>
      </c>
      <c r="B11" s="243">
        <f>SUM(B12:B16)</f>
        <v>9525957</v>
      </c>
      <c r="C11" s="243">
        <f t="shared" ref="C11:D11" si="2">SUM(C12:C16)</f>
        <v>10051776</v>
      </c>
      <c r="D11" s="362">
        <f t="shared" si="2"/>
        <v>3629007</v>
      </c>
    </row>
    <row r="12" spans="1:5" ht="13.8" x14ac:dyDescent="0.25">
      <c r="A12" s="87" t="s">
        <v>82</v>
      </c>
      <c r="B12" s="246">
        <v>4010000</v>
      </c>
      <c r="C12" s="349">
        <v>4141048</v>
      </c>
      <c r="D12" s="340">
        <v>863465</v>
      </c>
    </row>
    <row r="13" spans="1:5" ht="13.8" x14ac:dyDescent="0.25">
      <c r="A13" s="87" t="s">
        <v>83</v>
      </c>
      <c r="B13" s="244">
        <v>150000</v>
      </c>
      <c r="C13" s="339">
        <v>170000</v>
      </c>
      <c r="D13" s="340">
        <v>130139</v>
      </c>
    </row>
    <row r="14" spans="1:5" ht="13.8" x14ac:dyDescent="0.25">
      <c r="A14" s="84" t="s">
        <v>84</v>
      </c>
      <c r="B14" s="247">
        <v>2861957</v>
      </c>
      <c r="C14" s="339">
        <v>3236728</v>
      </c>
      <c r="D14" s="340">
        <v>1982002</v>
      </c>
    </row>
    <row r="15" spans="1:5" ht="13.8" x14ac:dyDescent="0.25">
      <c r="A15" s="84" t="s">
        <v>85</v>
      </c>
      <c r="B15" s="247"/>
      <c r="C15" s="339"/>
      <c r="D15" s="340"/>
    </row>
    <row r="16" spans="1:5" ht="13.8" x14ac:dyDescent="0.25">
      <c r="A16" s="84" t="s">
        <v>86</v>
      </c>
      <c r="B16" s="244">
        <v>2504000</v>
      </c>
      <c r="C16" s="339">
        <v>2504000</v>
      </c>
      <c r="D16" s="340">
        <v>653401</v>
      </c>
    </row>
    <row r="17" spans="1:4" ht="14.4" x14ac:dyDescent="0.3">
      <c r="A17" s="86" t="s">
        <v>87</v>
      </c>
      <c r="B17" s="243"/>
      <c r="C17" s="341"/>
      <c r="D17" s="340"/>
    </row>
    <row r="18" spans="1:4" ht="14.4" x14ac:dyDescent="0.3">
      <c r="A18" s="88" t="s">
        <v>88</v>
      </c>
      <c r="B18" s="243"/>
      <c r="C18" s="339"/>
      <c r="D18" s="340"/>
    </row>
    <row r="19" spans="1:4" ht="13.8" x14ac:dyDescent="0.25">
      <c r="A19" s="84" t="s">
        <v>89</v>
      </c>
      <c r="B19" s="244"/>
      <c r="C19" s="339"/>
      <c r="D19" s="340"/>
    </row>
    <row r="20" spans="1:4" ht="13.8" x14ac:dyDescent="0.25">
      <c r="A20" s="84" t="s">
        <v>90</v>
      </c>
      <c r="B20" s="247"/>
      <c r="C20" s="339"/>
      <c r="D20" s="340"/>
    </row>
    <row r="21" spans="1:4" ht="13.8" x14ac:dyDescent="0.25">
      <c r="A21" s="84" t="s">
        <v>91</v>
      </c>
      <c r="B21" s="244"/>
      <c r="C21" s="339"/>
      <c r="D21" s="340"/>
    </row>
    <row r="22" spans="1:4" ht="13.8" x14ac:dyDescent="0.25">
      <c r="A22" s="84" t="s">
        <v>92</v>
      </c>
      <c r="B22" s="247"/>
      <c r="C22" s="339"/>
      <c r="D22" s="340"/>
    </row>
    <row r="23" spans="1:4" ht="13.8" x14ac:dyDescent="0.25">
      <c r="A23" s="84"/>
      <c r="B23" s="244"/>
      <c r="C23" s="339"/>
      <c r="D23" s="340"/>
    </row>
    <row r="24" spans="1:4" ht="13.8" x14ac:dyDescent="0.25">
      <c r="A24" s="85" t="s">
        <v>26</v>
      </c>
      <c r="B24" s="249">
        <f>SUM(B25+B31)</f>
        <v>3175000</v>
      </c>
      <c r="C24" s="249">
        <f t="shared" ref="C24:D24" si="3">SUM(C25+C31)</f>
        <v>3175000</v>
      </c>
      <c r="D24" s="363">
        <f t="shared" si="3"/>
        <v>39990</v>
      </c>
    </row>
    <row r="25" spans="1:4" ht="14.4" x14ac:dyDescent="0.3">
      <c r="A25" s="88" t="s">
        <v>93</v>
      </c>
      <c r="B25" s="250">
        <f>SUM(B26:B30)</f>
        <v>3175000</v>
      </c>
      <c r="C25" s="250">
        <f t="shared" ref="C25:D25" si="4">SUM(C26:C30)</f>
        <v>3175000</v>
      </c>
      <c r="D25" s="364">
        <f t="shared" si="4"/>
        <v>39990</v>
      </c>
    </row>
    <row r="26" spans="1:4" ht="13.8" x14ac:dyDescent="0.25">
      <c r="A26" s="87" t="s">
        <v>94</v>
      </c>
      <c r="B26" s="259"/>
      <c r="C26" s="339"/>
      <c r="D26" s="340"/>
    </row>
    <row r="27" spans="1:4" ht="13.8" x14ac:dyDescent="0.25">
      <c r="A27" s="84" t="s">
        <v>95</v>
      </c>
      <c r="B27" s="247"/>
      <c r="C27" s="343"/>
      <c r="D27" s="340"/>
    </row>
    <row r="28" spans="1:4" ht="13.8" x14ac:dyDescent="0.25">
      <c r="A28" s="84" t="s">
        <v>96</v>
      </c>
      <c r="B28" s="260"/>
      <c r="C28" s="342"/>
      <c r="D28" s="340"/>
    </row>
    <row r="29" spans="1:4" ht="17.25" customHeight="1" x14ac:dyDescent="0.25">
      <c r="A29" s="84" t="s">
        <v>97</v>
      </c>
      <c r="B29" s="246">
        <v>2500000</v>
      </c>
      <c r="C29" s="349">
        <v>2500000</v>
      </c>
      <c r="D29" s="340">
        <v>31488</v>
      </c>
    </row>
    <row r="30" spans="1:4" ht="13.8" x14ac:dyDescent="0.25">
      <c r="A30" s="87" t="s">
        <v>98</v>
      </c>
      <c r="B30" s="244">
        <v>675000</v>
      </c>
      <c r="C30" s="339">
        <v>675000</v>
      </c>
      <c r="D30" s="340">
        <v>8502</v>
      </c>
    </row>
    <row r="31" spans="1:4" ht="16.5" customHeight="1" x14ac:dyDescent="0.3">
      <c r="A31" s="88" t="s">
        <v>99</v>
      </c>
      <c r="B31" s="247"/>
      <c r="C31" s="339"/>
      <c r="D31" s="340"/>
    </row>
    <row r="32" spans="1:4" ht="18" customHeight="1" x14ac:dyDescent="0.25">
      <c r="A32" s="87" t="s">
        <v>100</v>
      </c>
      <c r="B32" s="253"/>
      <c r="C32" s="339"/>
      <c r="D32" s="340"/>
    </row>
    <row r="33" spans="1:4" ht="18" customHeight="1" x14ac:dyDescent="0.25">
      <c r="A33" s="87" t="s">
        <v>101</v>
      </c>
      <c r="B33" s="252"/>
      <c r="C33" s="342"/>
      <c r="D33" s="340"/>
    </row>
    <row r="34" spans="1:4" ht="15.75" customHeight="1" x14ac:dyDescent="0.25">
      <c r="A34" s="87" t="s">
        <v>102</v>
      </c>
      <c r="B34" s="253"/>
      <c r="C34" s="339"/>
      <c r="D34" s="340"/>
    </row>
    <row r="35" spans="1:4" ht="15.75" customHeight="1" x14ac:dyDescent="0.3">
      <c r="A35" s="87" t="s">
        <v>103</v>
      </c>
      <c r="B35" s="245"/>
      <c r="C35" s="339"/>
      <c r="D35" s="340"/>
    </row>
    <row r="36" spans="1:4" ht="15.75" customHeight="1" x14ac:dyDescent="0.25">
      <c r="A36" s="84"/>
      <c r="B36" s="248"/>
      <c r="C36" s="339"/>
      <c r="D36" s="340"/>
    </row>
    <row r="37" spans="1:4" ht="18" customHeight="1" x14ac:dyDescent="0.3">
      <c r="A37" s="129" t="s">
        <v>104</v>
      </c>
      <c r="B37" s="249">
        <f>SUM(B38)</f>
        <v>0</v>
      </c>
      <c r="C37" s="344"/>
      <c r="D37" s="340"/>
    </row>
    <row r="38" spans="1:4" ht="15.75" customHeight="1" x14ac:dyDescent="0.3">
      <c r="A38" s="88" t="s">
        <v>105</v>
      </c>
      <c r="B38" s="245">
        <f>SUM(B39:B42)</f>
        <v>0</v>
      </c>
      <c r="C38" s="345"/>
      <c r="D38" s="340"/>
    </row>
    <row r="39" spans="1:4" ht="17.25" customHeight="1" x14ac:dyDescent="0.3">
      <c r="A39" s="87" t="s">
        <v>106</v>
      </c>
      <c r="B39" s="246"/>
      <c r="C39" s="345"/>
      <c r="D39" s="340"/>
    </row>
    <row r="40" spans="1:4" ht="18" customHeight="1" x14ac:dyDescent="0.3">
      <c r="A40" s="87" t="s">
        <v>107</v>
      </c>
      <c r="B40" s="254"/>
      <c r="C40" s="346"/>
      <c r="D40" s="340"/>
    </row>
    <row r="41" spans="1:4" ht="18" customHeight="1" x14ac:dyDescent="0.3">
      <c r="A41" s="87" t="s">
        <v>223</v>
      </c>
      <c r="B41" s="246"/>
      <c r="C41" s="346"/>
      <c r="D41" s="340"/>
    </row>
    <row r="42" spans="1:4" ht="16.5" customHeight="1" thickBot="1" x14ac:dyDescent="0.35">
      <c r="A42" s="255" t="s">
        <v>224</v>
      </c>
      <c r="B42" s="261"/>
      <c r="C42" s="347"/>
      <c r="D42" s="348"/>
    </row>
    <row r="43" spans="1:4" ht="20.25" customHeight="1" thickBot="1" x14ac:dyDescent="0.3">
      <c r="A43" s="293" t="s">
        <v>108</v>
      </c>
      <c r="B43" s="257">
        <f>SUM(B6+B24+B37)</f>
        <v>37746729</v>
      </c>
      <c r="C43" s="257">
        <f t="shared" ref="C43:D43" si="5">SUM(C6+C24+C37)</f>
        <v>38702576</v>
      </c>
      <c r="D43" s="366">
        <f t="shared" si="5"/>
        <v>22878212</v>
      </c>
    </row>
  </sheetData>
  <mergeCells count="2">
    <mergeCell ref="A1:B1"/>
    <mergeCell ref="A3:D3"/>
  </mergeCells>
  <pageMargins left="0.75" right="0.75" top="1" bottom="1" header="0.5" footer="0.5"/>
  <pageSetup paperSize="9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10.1. melléklet</vt:lpstr>
      <vt:lpstr>10.2.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'10. melléklet'!Nyomtatási_terület</vt:lpstr>
    </vt:vector>
  </TitlesOfParts>
  <Company>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Manyi</dc:creator>
  <cp:lastModifiedBy>Katalin Varga</cp:lastModifiedBy>
  <cp:lastPrinted>2024-11-13T05:19:39Z</cp:lastPrinted>
  <dcterms:created xsi:type="dcterms:W3CDTF">2003-08-19T11:25:04Z</dcterms:created>
  <dcterms:modified xsi:type="dcterms:W3CDTF">2024-11-13T05:19:41Z</dcterms:modified>
</cp:coreProperties>
</file>